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480" windowWidth="19320" windowHeight="12225"/>
  </bookViews>
  <sheets>
    <sheet name="Лист2" sheetId="2" r:id="rId1"/>
  </sheets>
  <definedNames>
    <definedName name="_xlnm._FilterDatabase" localSheetId="0" hidden="1">Лист2!$A$5:$M$73</definedName>
    <definedName name="_xlnm.Print_Titles" localSheetId="0">Лист2!$4:$5</definedName>
    <definedName name="_xlnm.Print_Area" localSheetId="0">Лист2!$A$1:$M$71</definedName>
  </definedNames>
  <calcPr calcId="125725"/>
</workbook>
</file>

<file path=xl/calcChain.xml><?xml version="1.0" encoding="utf-8"?>
<calcChain xmlns="http://schemas.openxmlformats.org/spreadsheetml/2006/main">
  <c r="M7" i="2"/>
  <c r="J23"/>
  <c r="L67"/>
  <c r="M67"/>
  <c r="L68"/>
  <c r="M68"/>
  <c r="L69"/>
  <c r="M69"/>
  <c r="E70" l="1"/>
  <c r="M47"/>
  <c r="L47"/>
  <c r="I70"/>
  <c r="G70"/>
  <c r="F70"/>
  <c r="B70"/>
  <c r="H69"/>
  <c r="H68"/>
  <c r="H67"/>
  <c r="L55"/>
  <c r="M55"/>
  <c r="L56"/>
  <c r="M56"/>
  <c r="J55"/>
  <c r="J56"/>
  <c r="H54"/>
  <c r="H55"/>
  <c r="H56"/>
  <c r="L52"/>
  <c r="M52"/>
  <c r="L53"/>
  <c r="M53"/>
  <c r="L54"/>
  <c r="M54"/>
  <c r="H52"/>
  <c r="H53"/>
  <c r="I47" l="1"/>
  <c r="G47"/>
  <c r="G45" l="1"/>
  <c r="G58" s="1"/>
  <c r="I14"/>
  <c r="G14"/>
  <c r="M66"/>
  <c r="L66"/>
  <c r="K70"/>
  <c r="J66"/>
  <c r="H66"/>
  <c r="C70"/>
  <c r="D70"/>
  <c r="L48"/>
  <c r="M48"/>
  <c r="J48"/>
  <c r="H48"/>
  <c r="M64"/>
  <c r="L61"/>
  <c r="L62"/>
  <c r="L63"/>
  <c r="L64"/>
  <c r="L60"/>
  <c r="L39"/>
  <c r="L40"/>
  <c r="L41"/>
  <c r="L42"/>
  <c r="L43"/>
  <c r="L44"/>
  <c r="L45"/>
  <c r="L46"/>
  <c r="L49"/>
  <c r="L50"/>
  <c r="L51"/>
  <c r="L57"/>
  <c r="L38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7"/>
  <c r="M39"/>
  <c r="M40"/>
  <c r="J39"/>
  <c r="J40"/>
  <c r="H39"/>
  <c r="K58"/>
  <c r="I58"/>
  <c r="C58"/>
  <c r="D58"/>
  <c r="E58"/>
  <c r="B58"/>
  <c r="K36"/>
  <c r="I36"/>
  <c r="G36"/>
  <c r="F36"/>
  <c r="C36"/>
  <c r="D36"/>
  <c r="E36"/>
  <c r="B36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8"/>
  <c r="M41"/>
  <c r="M42"/>
  <c r="M43"/>
  <c r="M44"/>
  <c r="M45"/>
  <c r="M46"/>
  <c r="M49"/>
  <c r="M50"/>
  <c r="M51"/>
  <c r="M57"/>
  <c r="M60"/>
  <c r="M61"/>
  <c r="M62"/>
  <c r="M63"/>
  <c r="J8"/>
  <c r="J9"/>
  <c r="J10"/>
  <c r="J11"/>
  <c r="J12"/>
  <c r="J13"/>
  <c r="J14"/>
  <c r="J15"/>
  <c r="J16"/>
  <c r="J17"/>
  <c r="J18"/>
  <c r="J19"/>
  <c r="J20"/>
  <c r="J21"/>
  <c r="J22"/>
  <c r="J24"/>
  <c r="J25"/>
  <c r="J26"/>
  <c r="J27"/>
  <c r="J28"/>
  <c r="J29"/>
  <c r="J30"/>
  <c r="J31"/>
  <c r="J32"/>
  <c r="J33"/>
  <c r="J34"/>
  <c r="J35"/>
  <c r="J38"/>
  <c r="J41"/>
  <c r="J42"/>
  <c r="J43"/>
  <c r="J44"/>
  <c r="J46"/>
  <c r="J47"/>
  <c r="J49"/>
  <c r="J50"/>
  <c r="J51"/>
  <c r="J54"/>
  <c r="J57"/>
  <c r="J60"/>
  <c r="J61"/>
  <c r="J62"/>
  <c r="J63"/>
  <c r="J64"/>
  <c r="J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8"/>
  <c r="H40"/>
  <c r="H41"/>
  <c r="H42"/>
  <c r="H43"/>
  <c r="H44"/>
  <c r="H45"/>
  <c r="H46"/>
  <c r="H49"/>
  <c r="H50"/>
  <c r="H51"/>
  <c r="H57"/>
  <c r="H60"/>
  <c r="H61"/>
  <c r="H62"/>
  <c r="H63"/>
  <c r="H64"/>
  <c r="H7"/>
  <c r="J58" l="1"/>
  <c r="K71"/>
  <c r="M70"/>
  <c r="J45"/>
  <c r="J70"/>
  <c r="J36"/>
  <c r="L58"/>
  <c r="C71"/>
  <c r="H70"/>
  <c r="H36"/>
  <c r="I71"/>
  <c r="L70"/>
  <c r="L36"/>
  <c r="D71"/>
  <c r="G71"/>
  <c r="E71"/>
  <c r="B71"/>
  <c r="M36"/>
  <c r="M58"/>
  <c r="F47"/>
  <c r="F58" l="1"/>
  <c r="H58" s="1"/>
  <c r="H47"/>
  <c r="L71"/>
  <c r="M71"/>
  <c r="J71"/>
  <c r="F71" l="1"/>
  <c r="H71" s="1"/>
</calcChain>
</file>

<file path=xl/comments1.xml><?xml version="1.0" encoding="utf-8"?>
<comments xmlns="http://schemas.openxmlformats.org/spreadsheetml/2006/main">
  <authors>
    <author>User</author>
  </authors>
  <commentList>
    <comment ref="A14" authorId="0">
      <text>
        <r>
          <rPr>
            <sz val="9"/>
            <color indexed="81"/>
            <rFont val="Tahoma"/>
            <family val="2"/>
            <charset val="204"/>
          </rPr>
          <t>в том числе классное руководство</t>
        </r>
      </text>
    </comment>
    <comment ref="A45" authorId="0">
      <text>
        <r>
          <rPr>
            <sz val="9"/>
            <color indexed="81"/>
            <rFont val="Tahoma"/>
            <family val="2"/>
            <charset val="204"/>
          </rPr>
          <t xml:space="preserve">+Подготовка к отопительному сезону
</t>
        </r>
      </text>
    </comment>
    <comment ref="A47" authorId="0">
      <text>
        <r>
          <rPr>
            <sz val="9"/>
            <color indexed="81"/>
            <rFont val="Tahoma"/>
            <family val="2"/>
            <charset val="204"/>
          </rPr>
          <t xml:space="preserve">Град + Дизо
</t>
        </r>
      </text>
    </comment>
  </commentList>
</comments>
</file>

<file path=xl/sharedStrings.xml><?xml version="1.0" encoding="utf-8"?>
<sst xmlns="http://schemas.openxmlformats.org/spreadsheetml/2006/main" count="81" uniqueCount="81">
  <si>
    <t>Наименование</t>
  </si>
  <si>
    <t>Субвенции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</si>
  <si>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</si>
  <si>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Субвенции на осуществление полномочий в области оборота этилового спирта, алкогольной и спиртосодержащей продукции</t>
  </si>
  <si>
    <t>Итого субвенций</t>
  </si>
  <si>
    <t>Субсидии</t>
  </si>
  <si>
    <t>Итого субсидий</t>
  </si>
  <si>
    <t>Иные межбюджетные трансферты</t>
  </si>
  <si>
    <t>Итого иных межбюджетных трансфертов</t>
  </si>
  <si>
    <t>Субсидии на оплату стоимости питания детям школьного возраста в оздоровительных лагерях с дневным пребыванием детей в рамках подпрограммы "Дети Югры" государственной программы "Социальная поддержка жителей Ханты-Мансийского автономного округа-Югры" на 2014-2020 годы</t>
  </si>
  <si>
    <t>Иные межбюджетные трансферты на реализацию дополнительных мероприятий, направленных на снижение напряженности на рынке труда в рамках подпрограммы "Дополнительные мероприятия в области занятости населения" государственной программы "Содействие занятости населения в Ханты-Мансийском автономном округе-Югре на 2014 - 2020 годы "</t>
  </si>
  <si>
    <t>Субвенции на осуществление полномочий по созданию и обеспечению деятельности административных комиссий в рамках подпрограммы "Профилактика правонарушений" государственной программы "Обеспечение прав и законных интересов населения Ханты-Мансийского автономного округа - Югры в отдельных сферах жизнедеятельности в 2014 - 2020 годах"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</si>
  <si>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государственной программы "Развитие культуры и туризма в Ханты-Мансийском автономном округе – Югре на 2014 - 2020 годы"</t>
  </si>
  <si>
    <t>Субвенции на реализацию подпрограммы "Поддержка малых форм хозяйствования" государственной программы "Развитие агропромышленного комплекса и рынков сельскохозяйственной продукции, сырья и продовольствия в Ханты-Мансийском автономном округе – Югре в 2014 - 2020 годах"</t>
  </si>
  <si>
    <t xml:space="preserve">Субвенции на реализацию подпрограммы "Обеспечение равных прав потребителей на получение энергетических ресурсов" государственной программы "Развитие жилищно-коммунального комплекса и повышение энергетической эффективности в Ханты-Мансийском автономном округе - Югре на 2014 - 2020 годы"                                        </t>
  </si>
  <si>
    <t>Субвенции на реализацию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– Югре на 2014 - 2020 годы"</t>
  </si>
  <si>
    <t>Субвенции на реализацию подпрограммы "Обеспечение стабильной благополучной эпизоотической обстановки в автономном округе и защита населения от болезней, общих для человека и животных" государственной программы "Развитие агропромышленного комплекса и рынков сельскохозяйственной продукции, сырья и продовольствия в Ханты-Мансийском автономном округе – Югре в 2014 - 2020 годах"</t>
  </si>
  <si>
    <t>Субвенции на 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– Югре на 2014 - 2020 годы"</t>
  </si>
  <si>
    <t>Субвенции на реализацию основных общеобразовательных программ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– Югре на 2014 - 2020 годы"</t>
  </si>
  <si>
    <t>Субвенции на организацию отдыха и оздоровления детей в рамках подпрограммы "Дети Югры" государственной программы "Социальная поддержка жителей Ханты-Мансийского автономного округа – Югры на 2014 - 2020 годы"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</si>
  <si>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образования,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– Югре на 2014 - 2020 годы"</t>
  </si>
  <si>
    <t>Субвенции на выплату единовременного пособия при всех формах устройства детей, лишенных родительского попечения, в семью в рамках подпрограммы "Дети Югры" государственной программы "Социальная поддержка жителей Ханты-Мансийского автономного округа – Югры на 2014 - 2020 годы"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</si>
  <si>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Югры" государственной программы "Социальная поддержка жителей Ханты-Мансийского автономного округа – Югры на 2014 - 2020 годы"</t>
  </si>
  <si>
    <t>Субвенции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исключенности" государственной программы "Социальная поддержка жителей Ханты-Мансийского автономного округа – Югры на 2014 - 2020 годы"</t>
  </si>
  <si>
    <t>Субвенции на осуществление деятельности по опеке и попечительству в рамках подпрограммы "Дети Югры" государственной программы "Социальная поддержка жителей Ханты-Мансийского автономного округа – Югры на 2014 - 2020 годы"</t>
  </si>
  <si>
    <t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родителей, в рамках подпрограммы "Преодоление социальной исключенности" государственной программы "Социальная поддержка жителей Ханты-Мансийского автономного округа – Югры на 2014 - 2020 годы"</t>
  </si>
  <si>
    <t>Субвенции на осуществление полномочий по государственному управлению охраной труда в рамках подпрограммы "Улучшение условий и охраны труда в автономном округе" государственной программы "Содействие занятости населения в Ханты-Мансийском  автономном округе - Югре на 2014 - 2020 годы"</t>
  </si>
  <si>
    <t>Субвенции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Федерации", в рамках подпрограммы "Обеспечение мерами государственной поддержки по улучшению жилищных условий отдельных категорий граждан" государственной программы "Обеспечение доступным и комфортным жильем жителей Ханты-Мансийского автономного округа - Югры в 2014 - 2020 годах"</t>
  </si>
  <si>
    <t>Субвенции на компенсацию затрат дошкольным образовательным организациям, реализующим образовательную программу дошкольного образования, за присмотр и уход за детьми-инвалидами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– Югре на 2014 - 2020 годы"</t>
  </si>
  <si>
    <t>Субвенции  на реализацию подпрограммы "Развитие растениеводства, переработки и реализации продукции растениеводства" государственной программы "Развитие агропромышленного комплекса и рынков сельскохозяйственной продукции, сырья и продовольствия в Ханты-Мансийском автономном округе – Югре в 2014 - 2020 годах"</t>
  </si>
  <si>
    <t xml:space="preserve">Субвенции на реализацию подпрограммы "Развитие животноводства, переработки и реализации продукции животноводства" государственной программы "Развитие агропромышленного комплекса и рынков сельскохозяйственной продукции, сырья и продовольствия в Ханты-Мансийском автономном округе - Югре в 2014 - 2020 годах" </t>
  </si>
  <si>
    <t>Субвенции на осуществление полномочий по государственной регистрации актов гражданского состояния за счет средств федерального бюджета</t>
  </si>
  <si>
    <t>Субвенции на осуществление полномочий по государственной регистрации актов гражданского состояния за счет средств окружного бюджета</t>
  </si>
  <si>
    <t>Субвенции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</si>
  <si>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на реализацию полномочий, указанных в пунктах 3.1., 3.2. статьи 2 Закона Ханты-Мансийского автономного округа-Югры от 31 марта 2009 года № 3б-оз "О наделении органов местного самоуправления муниципальных образований Ханты-Мансийского автономного округа-Югры"</t>
  </si>
  <si>
    <t xml:space="preserve">Субсидий  на софинансирование мероприятий подпрограммы "Обеспечение жильем молодых семей" федеральной целевой программы "Жилище" на 2011 - 2015 годы в рамках подпрограммы "Обеспечение мерами государственной поддержки по улучшению жилищных условий отдельных категорий граждан" государственной программы "Обеспечение доступным и комфортным жильем жителей Ханты-Мансийского автономного округа - Югры в 2014 - 2020 годах"
</t>
  </si>
  <si>
    <t xml:space="preserve">Субсидии на реализацию подпрограммы "Профилактика правонарушений" государственной программы "Обеспечение прав и законных интересов населения  Ханты-Мансийского автономного округа - Югры  в отдельных сферах жизнедеятельности в 2014 - 2020 годах" </t>
  </si>
  <si>
    <t>Субсидии на возмещение части затрат в связи с предоставлением учителям общеобразовательных учреждений ипотечного кредита (займа) в рамках подпрограммы "Обеспечение мерами государственной поддержки по улучшению жилищных условий отдельных категорий граждан"  государственной программы "Обеспечение доступным и комфортным жильем жителей Ханты-Мансийского автономного округа -Югры в 2014-2020 годах" за счет средств окружного  бюджета</t>
  </si>
  <si>
    <t>Субсидии на реализацию подпрограммы "Создание условий для обеспечения качественными коммунальными услугами" государственной программы "Развитие жилищно-коммунального комплекса и повышение энергетической эффективности в Ханты-Мансийском автономном округе -Югре на 2014-2020 годы"</t>
  </si>
  <si>
    <t>Субсидии на реализацию подпрограммы "Содействие проведению капитального ремонта многоквартирных домов" государственной программы "Развитие жилищно- коммунального комплекса и повышение энергетической эффективности в Ханты-Мансийском автономном округе -Югре на 2014-2020 годы"</t>
  </si>
  <si>
    <t>Субсидии на строительство (реконструкцию), капитальный ремонт автомобильных дорог общего пользования местного значения в рамках подпрограммы "Дорожное строительство" государственной программы "Развитие транспортной системы Ханты-Мансийского автономного округе -Югре на 2014-2020 годы"</t>
  </si>
  <si>
    <t>Субсидии на реализацию подпрограммы "Обеспечение прав граждан на доступ к культурным ценностям и информации" государственной программы "Развитие культуры и туризма в Ханты-Мансийском автономном округе -Югре на 2014-2020 годы"</t>
  </si>
  <si>
    <t>Субсидии  на 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в сфере гражданской обороны, защиты населения и территории Ханты-Мансийского округа-Югры от чрезвычайных ситуаций" государственной программы "Защита населения и территории от чрезвычайных ситуаций, обеспечение пожарной безопасности в Ханты-Мансийском автономном округе -Югре на 2014-2020 годы"</t>
  </si>
  <si>
    <t>Иные межбюджетные трансферты, на реализацию мероприятий подпрограммы "Развитие казачества" государственной программы "О реализации  государственной политики по профилактике экстремизма и развитию российского казачества в Ханты-Мансийском автономном округе-Югре на 2014-2020 годы"</t>
  </si>
  <si>
    <t>Иные межбюджетные трансферты на реализацию мероприятий по содействию трудоустройства граждан в рамках подпрограммы "Содействие трудоустройству граждан"  государственной программы "Содействие занятости населения в Ханты-Мансийском автономном округе -Югре на 2014 - 2020 годы"</t>
  </si>
  <si>
    <t>Иные межбюджетные трансферты на реализацию мероприятий подпрограммы "Укрепление единого культурного пространства" государственной программы "Развитие культуры и туризма в Ханты-Мансийском автономном округе-Югры на 2014-2020 годы"</t>
  </si>
  <si>
    <t>Иные межбюджетные трансферты на реализацию мероприятий подпрограммы "Обеспечение прав граждан на доступ к культурным ценностям и информации" государственной программы  "Развитие культуры и туризма в Ханты-Мансийском автономном округе-Югры на 2014-2020 годы"</t>
  </si>
  <si>
    <t>ВСЕГО</t>
  </si>
  <si>
    <t>Субвенции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 в рамках подпрограммы "Обеспечение мерами государственной поддержки по улучшению жилищных условий отдельных категорий граждан" государственной программы "Обеспечение доступным и комфортным жильем жителей Ханты-Мансийского автономного округа – Югры в 2014 - 2020 годах"</t>
  </si>
  <si>
    <t>Подпрограмма "Обеспечение реализации муниципальной программы"  государственной программы "Развитие жилищно-коммунального комплекса и повышение энергетической эффективности в Ханты-Мансийском автономном округе -Югре на 2014-2020 годы"</t>
  </si>
  <si>
    <t xml:space="preserve">Субсидии на реализацию подпрограммы "Развитие массовой физической культуры и спорта" государственной программы "Развитие физической культуры и спорта в Ханты-Мансийском автономном округе - Югре" на 2014-2020 годы" </t>
  </si>
  <si>
    <t>Субсидии на реализацию подпрограммы "Профилактика правонарушений" государственной программы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2014-2020 годах"</t>
  </si>
  <si>
    <t xml:space="preserve">Субвенций на информационное обеспечение общеобразовательных организаций в части доступа к образовательным ресурсам сети "Интернет"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- Югре на 2014 -2020 годы" </t>
  </si>
  <si>
    <t>Субсидии в целях обеспечения страхования имущества муниципальных образований автономного округа государственной программы "Управление государственным имуществом  Ханты-Мансийского автономного округе -Югре на 2014-2020 годы"</t>
  </si>
  <si>
    <t>Поступили остатки прошлых лет</t>
  </si>
  <si>
    <t>Возвращены в округ остатки</t>
  </si>
  <si>
    <t>Сумма восстановленного неиспользованного остатка прошлых лет</t>
  </si>
  <si>
    <t>Уточненный план департамента финансов</t>
  </si>
  <si>
    <t>Фактически поступило в бюджет</t>
  </si>
  <si>
    <t>Израсходовано</t>
  </si>
  <si>
    <t xml:space="preserve">Первоначальный план </t>
  </si>
  <si>
    <t xml:space="preserve">Остаток на 01.01.2015 г. </t>
  </si>
  <si>
    <t>Изменение плановых назначений               (гр.7-гр.6)</t>
  </si>
  <si>
    <t>Не поступило (гр.7-гр.9)</t>
  </si>
  <si>
    <t>Остаток на 01.04.2015 г.  (гр.2+гр.3.-гр.4+гр.5+гр.9-гр.11)</t>
  </si>
  <si>
    <t>Отклонение (гр.9+гр.5-гр.11)</t>
  </si>
  <si>
    <t xml:space="preserve"> 6.  Информация об использовании субвенций, субсидий и межбюджетных трансфертов за  1 квартал 2015 года</t>
  </si>
  <si>
    <t>(рубли)</t>
  </si>
  <si>
    <t>Субсидии на обеспечение комплексной безопасности  образовательного учреждений" в рамках подпрограммы "Общее образование. Дополнительное образование" государственной программы "Развитие образования в Ханты-Мансийском автономном округе – Югре на 2014 - 2020 годы"</t>
  </si>
  <si>
    <t>Субсидии на реализацию подпрограммы "Территориальное планирование учреждений здравоохранения автономного округа" государственной программы "Развитие здравоохранения на 2014-2020 годы"</t>
  </si>
  <si>
    <t xml:space="preserve">Субсидии  на развитие общественной
инфраструктуры и реализацию приоритетных направлений развития муниципальных образований автономного округа в рамках подпрограммы "Поддержание устойчивого исполнения бюджетов муниципальных образований автономного округа" государственной программы "Создание условий для эффективного и ответственного управления муниципальными финансами,
повышения устойчивости местных бюджетов Ханты-Мансийского автономного округа - Югры на 2014 - 2020 годы"
</t>
  </si>
  <si>
    <t xml:space="preserve">Субсидии на 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N 597 "О мероприятиях по реализации государственной социальной политики", 1 июня 2012 года N 761 "О национальной стратегии действий в интересах детей на 2012 - 2017 годы" в рамках подпрограммы "Поддержание устойчивого исполнения бюджетов муниципальных образований автономного округа" государственной программы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- Югры на 2014 - 2020 годы"
</t>
  </si>
  <si>
    <t>Субсидии на ликвидацию и расселение приспособленных для проживания строений и создание безопасных условий проживания для граждан, проживающих в жилых домах, находящихся в зоне подтопления береговой линии, подверженной абразии, в рамках подпрограммы "Содействие развитию жилищного строительства" государственной программы "Обеспечение доступным и комфортным жильем жителей Ханты-Мансийского автономного округа-Югры в 2014-2020 годах"</t>
  </si>
  <si>
    <t>Субсидии на реализацию подпрограммы "Содействие развитию жилищного строительства" государственной программы "Обеспечение доступным и комфортным жильем жителей Ханты-Мансийского автономного округа-Югры в 2014-2020 годах"</t>
  </si>
  <si>
    <t>Субсидии на государственную поддержку малого и среднего предпринимательства в рамках подпрограммы «Развитие малого и среднего предпринимательства» государственной программы «Социально-экономическое развитие, инвестиции и инновации Ханты-Мансийского автономном округе -Югре на 2014-2020 годы"</t>
  </si>
  <si>
    <t>Иные межбюджетные трансферты на финансирование наказов избирателей депутатам Думы ХМАО-Югры за счет средств автономного округа, в том числе:</t>
  </si>
  <si>
    <t>Иные межбюджетные трансферты на финансирование наказов избирателей депутатам Думы ХМАО-Югры в рамках подпрограммы «Молодежь Нефтеюганска» муниципальной программы «Развитие образования и молодежной политики в городе Нефтеюганске на 2014-2020 годы»</t>
  </si>
  <si>
    <t>Иные межбюджетные трансферты на финансирование наказов избирателей депутатам Думы ХМАО-Югры в рамках подпрограммы «Развитие дошкольного, общего и дополнительного образования» муниципальной программы «Развитие образования и молодежной политики в городе Нефтеюганске на 2014-2020 годы»</t>
  </si>
  <si>
    <t>Субвенции на осуществление отдельного государственного полномочия ХМАО-Югры по присвоению спортивных разрядов и квалификации категорий спортивных судей</t>
  </si>
  <si>
    <t xml:space="preserve">Иные межбюджетные трансферты на финансирование наказов избирателей депутатам Думы ХМАО-Югры в рамках рамках подпрограммы «Обеспечение прав граждан на доступ к культурным ценностям и информации» муниципальной программы «Развитие сферы культуры города Нефтеюганска на 2014-2020 годы» </t>
  </si>
  <si>
    <t>Иные межбюджетные трансферты на финансирование наказов избирателей депутатам Думы ХМАО-Югры за счет средств автономного округа</t>
  </si>
</sst>
</file>

<file path=xl/styles.xml><?xml version="1.0" encoding="utf-8"?>
<styleSheet xmlns="http://schemas.openxmlformats.org/spreadsheetml/2006/main">
  <numFmts count="1">
    <numFmt numFmtId="164" formatCode="_(* #,##0.00_);_(* \-#,##0.00;_(* &quot;&quot;??_);_(@_)"/>
  </numFmts>
  <fonts count="2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52">
    <xf numFmtId="0" fontId="0" fillId="0" borderId="0" xfId="0"/>
    <xf numFmtId="3" fontId="23" fillId="0" borderId="0" xfId="37" applyNumberFormat="1" applyFont="1" applyFill="1" applyAlignment="1">
      <alignment vertical="justify" wrapText="1"/>
    </xf>
    <xf numFmtId="3" fontId="23" fillId="0" borderId="10" xfId="0" applyNumberFormat="1" applyFont="1" applyFill="1" applyBorder="1" applyAlignment="1">
      <alignment vertical="top" wrapText="1"/>
    </xf>
    <xf numFmtId="3" fontId="23" fillId="0" borderId="10" xfId="37" applyNumberFormat="1" applyFont="1" applyFill="1" applyBorder="1" applyAlignment="1">
      <alignment vertical="top" wrapText="1"/>
    </xf>
    <xf numFmtId="3" fontId="23" fillId="0" borderId="10" xfId="44" applyNumberFormat="1" applyFont="1" applyFill="1" applyBorder="1" applyAlignment="1">
      <alignment vertical="top" wrapText="1"/>
    </xf>
    <xf numFmtId="3" fontId="24" fillId="0" borderId="10" xfId="37" applyNumberFormat="1" applyFont="1" applyFill="1" applyBorder="1" applyAlignment="1">
      <alignment vertical="top" wrapText="1"/>
    </xf>
    <xf numFmtId="3" fontId="23" fillId="0" borderId="10" xfId="37" applyNumberFormat="1" applyFont="1" applyFill="1" applyBorder="1" applyAlignment="1">
      <alignment horizontal="left" vertical="top" wrapText="1"/>
    </xf>
    <xf numFmtId="3" fontId="24" fillId="0" borderId="10" xfId="0" applyNumberFormat="1" applyFont="1" applyFill="1" applyBorder="1" applyAlignment="1">
      <alignment vertical="top" wrapText="1"/>
    </xf>
    <xf numFmtId="3" fontId="23" fillId="0" borderId="0" xfId="0" applyNumberFormat="1" applyFont="1" applyFill="1" applyAlignment="1">
      <alignment vertical="top" wrapText="1"/>
    </xf>
    <xf numFmtId="0" fontId="23" fillId="0" borderId="10" xfId="37" applyNumberFormat="1" applyFont="1" applyFill="1" applyBorder="1" applyAlignment="1">
      <alignment horizontal="center" vertical="center"/>
    </xf>
    <xf numFmtId="164" fontId="23" fillId="0" borderId="0" xfId="37" applyNumberFormat="1" applyFont="1" applyFill="1" applyAlignment="1">
      <alignment horizontal="right" vertical="center" wrapText="1"/>
    </xf>
    <xf numFmtId="164" fontId="24" fillId="0" borderId="10" xfId="37" applyNumberFormat="1" applyFont="1" applyFill="1" applyBorder="1" applyAlignment="1">
      <alignment horizontal="right" vertical="center" wrapText="1"/>
    </xf>
    <xf numFmtId="164" fontId="23" fillId="0" borderId="10" xfId="0" applyNumberFormat="1" applyFont="1" applyFill="1" applyBorder="1" applyAlignment="1">
      <alignment horizontal="right" vertical="center" wrapText="1"/>
    </xf>
    <xf numFmtId="164" fontId="23" fillId="0" borderId="10" xfId="37" applyNumberFormat="1" applyFont="1" applyFill="1" applyBorder="1" applyAlignment="1">
      <alignment horizontal="right" vertical="center" wrapText="1"/>
    </xf>
    <xf numFmtId="164" fontId="23" fillId="0" borderId="10" xfId="44" applyNumberFormat="1" applyFont="1" applyFill="1" applyBorder="1" applyAlignment="1">
      <alignment horizontal="right" vertical="center" wrapText="1"/>
    </xf>
    <xf numFmtId="164" fontId="24" fillId="0" borderId="11" xfId="37" applyNumberFormat="1" applyFont="1" applyFill="1" applyBorder="1" applyAlignment="1">
      <alignment horizontal="right" vertical="center" wrapText="1"/>
    </xf>
    <xf numFmtId="164" fontId="24" fillId="0" borderId="10" xfId="0" applyNumberFormat="1" applyFont="1" applyFill="1" applyBorder="1" applyAlignment="1">
      <alignment horizontal="right" vertical="center"/>
    </xf>
    <xf numFmtId="164" fontId="23" fillId="0" borderId="0" xfId="0" applyNumberFormat="1" applyFont="1" applyFill="1" applyAlignment="1">
      <alignment horizontal="right" vertical="center" wrapText="1"/>
    </xf>
    <xf numFmtId="164" fontId="23" fillId="0" borderId="0" xfId="0" applyNumberFormat="1" applyFont="1" applyFill="1" applyAlignment="1">
      <alignment horizontal="right" vertical="center"/>
    </xf>
    <xf numFmtId="164" fontId="23" fillId="0" borderId="10" xfId="0" applyNumberFormat="1" applyFont="1" applyFill="1" applyBorder="1" applyAlignment="1">
      <alignment horizontal="right" vertical="center"/>
    </xf>
    <xf numFmtId="164" fontId="23" fillId="0" borderId="11" xfId="0" applyNumberFormat="1" applyFont="1" applyFill="1" applyBorder="1" applyAlignment="1">
      <alignment horizontal="right" vertical="center"/>
    </xf>
    <xf numFmtId="164" fontId="23" fillId="0" borderId="11" xfId="37" applyNumberFormat="1" applyFont="1" applyFill="1" applyBorder="1" applyAlignment="1">
      <alignment horizontal="right" vertical="center"/>
    </xf>
    <xf numFmtId="164" fontId="23" fillId="0" borderId="11" xfId="37" applyNumberFormat="1" applyFont="1" applyFill="1" applyBorder="1" applyAlignment="1">
      <alignment horizontal="right" vertical="center" wrapText="1"/>
    </xf>
    <xf numFmtId="0" fontId="23" fillId="0" borderId="11" xfId="37" applyNumberFormat="1" applyFont="1" applyFill="1" applyBorder="1" applyAlignment="1">
      <alignment horizontal="center" vertical="center"/>
    </xf>
    <xf numFmtId="0" fontId="23" fillId="0" borderId="10" xfId="0" applyNumberFormat="1" applyFont="1" applyFill="1" applyBorder="1" applyAlignment="1">
      <alignment horizontal="center" vertical="center"/>
    </xf>
    <xf numFmtId="164" fontId="24" fillId="0" borderId="10" xfId="37" applyNumberFormat="1" applyFont="1" applyFill="1" applyBorder="1" applyAlignment="1">
      <alignment vertical="center" wrapText="1"/>
    </xf>
    <xf numFmtId="164" fontId="24" fillId="0" borderId="10" xfId="0" applyNumberFormat="1" applyFont="1" applyFill="1" applyBorder="1" applyAlignment="1">
      <alignment vertical="center"/>
    </xf>
    <xf numFmtId="164" fontId="24" fillId="0" borderId="11" xfId="0" applyNumberFormat="1" applyFont="1" applyFill="1" applyBorder="1" applyAlignment="1">
      <alignment vertical="center"/>
    </xf>
    <xf numFmtId="0" fontId="22" fillId="0" borderId="0" xfId="0" applyFont="1" applyFill="1"/>
    <xf numFmtId="0" fontId="19" fillId="0" borderId="0" xfId="0" applyFont="1" applyFill="1"/>
    <xf numFmtId="0" fontId="19" fillId="0" borderId="0" xfId="0" applyFont="1" applyFill="1" applyAlignment="1">
      <alignment horizontal="center" vertical="center"/>
    </xf>
    <xf numFmtId="0" fontId="19" fillId="0" borderId="0" xfId="0" applyNumberFormat="1" applyFont="1" applyFill="1" applyAlignment="1">
      <alignment horizontal="center" vertical="center"/>
    </xf>
    <xf numFmtId="0" fontId="23" fillId="0" borderId="10" xfId="0" applyFont="1" applyFill="1" applyBorder="1" applyAlignment="1">
      <alignment vertical="center" wrapText="1"/>
    </xf>
    <xf numFmtId="3" fontId="24" fillId="0" borderId="11" xfId="37" applyNumberFormat="1" applyFont="1" applyFill="1" applyBorder="1" applyAlignment="1">
      <alignment horizontal="center" vertical="center" wrapText="1"/>
    </xf>
    <xf numFmtId="3" fontId="24" fillId="0" borderId="12" xfId="37" applyNumberFormat="1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/>
    </xf>
    <xf numFmtId="0" fontId="19" fillId="0" borderId="12" xfId="0" applyFont="1" applyFill="1" applyBorder="1" applyAlignment="1"/>
    <xf numFmtId="0" fontId="19" fillId="0" borderId="13" xfId="0" applyFont="1" applyFill="1" applyBorder="1" applyAlignment="1"/>
    <xf numFmtId="3" fontId="24" fillId="0" borderId="11" xfId="37" applyNumberFormat="1" applyFont="1" applyFill="1" applyBorder="1" applyAlignment="1">
      <alignment horizontal="center"/>
    </xf>
    <xf numFmtId="3" fontId="24" fillId="0" borderId="12" xfId="37" applyNumberFormat="1" applyFont="1" applyFill="1" applyBorder="1" applyAlignment="1">
      <alignment horizontal="center"/>
    </xf>
    <xf numFmtId="0" fontId="23" fillId="0" borderId="12" xfId="0" applyFont="1" applyFill="1" applyBorder="1" applyAlignment="1">
      <alignment horizontal="center"/>
    </xf>
    <xf numFmtId="0" fontId="19" fillId="0" borderId="12" xfId="0" applyFont="1" applyFill="1" applyBorder="1" applyAlignment="1">
      <alignment horizontal="center"/>
    </xf>
    <xf numFmtId="0" fontId="19" fillId="0" borderId="13" xfId="0" applyFont="1" applyFill="1" applyBorder="1" applyAlignment="1">
      <alignment horizontal="center"/>
    </xf>
    <xf numFmtId="3" fontId="24" fillId="0" borderId="11" xfId="37" applyNumberFormat="1" applyFont="1" applyFill="1" applyBorder="1" applyAlignment="1">
      <alignment horizontal="center" vertical="justify" wrapText="1"/>
    </xf>
    <xf numFmtId="3" fontId="24" fillId="0" borderId="12" xfId="37" applyNumberFormat="1" applyFont="1" applyFill="1" applyBorder="1" applyAlignment="1">
      <alignment horizontal="center" vertical="justify" wrapText="1"/>
    </xf>
    <xf numFmtId="3" fontId="23" fillId="0" borderId="0" xfId="37" applyNumberFormat="1" applyFont="1" applyFill="1" applyAlignment="1">
      <alignment horizontal="center"/>
    </xf>
    <xf numFmtId="3" fontId="23" fillId="0" borderId="14" xfId="37" applyNumberFormat="1" applyFont="1" applyFill="1" applyBorder="1" applyAlignment="1">
      <alignment horizontal="center" vertical="center" wrapText="1"/>
    </xf>
    <xf numFmtId="164" fontId="23" fillId="0" borderId="14" xfId="37" applyNumberFormat="1" applyFont="1" applyFill="1" applyBorder="1" applyAlignment="1">
      <alignment horizontal="center" vertical="center" wrapText="1"/>
    </xf>
    <xf numFmtId="164" fontId="23" fillId="0" borderId="14" xfId="0" applyNumberFormat="1" applyFont="1" applyFill="1" applyBorder="1" applyAlignment="1">
      <alignment horizontal="center" vertical="center" wrapText="1"/>
    </xf>
    <xf numFmtId="164" fontId="23" fillId="0" borderId="10" xfId="37" applyNumberFormat="1" applyFont="1" applyFill="1" applyBorder="1" applyAlignment="1">
      <alignment horizontal="center" vertical="center" wrapText="1"/>
    </xf>
    <xf numFmtId="3" fontId="23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</cellXfs>
  <cellStyles count="45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44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8442665E34D48168B916DBB4BAAE22E0483F9DB580AD027133FD627302773B472252ADCBC932B71E57920eEW3K" TargetMode="External"/><Relationship Id="rId7" Type="http://schemas.openxmlformats.org/officeDocument/2006/relationships/comments" Target="../comments1.xml"/><Relationship Id="rId2" Type="http://schemas.openxmlformats.org/officeDocument/2006/relationships/hyperlink" Target="consultantplus://offline/ref=A8442665E34D48168B916DBB4BAAE22E0483F9DB580DD427173FD627302773B472252ADCBC932B71E57520eEW9K" TargetMode="External"/><Relationship Id="rId1" Type="http://schemas.openxmlformats.org/officeDocument/2006/relationships/hyperlink" Target="consultantplus://offline/ref=53436AC90E950A2E932A75C8C68332DE14FC1CB5BA391DD66AFFC38DD7E7DF9C75223A361CE59B90D3B90Fd4W3K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consultantplus://offline/ref=A8442665E34D48168B916DBB4BAAE22E0483F9DB580AD027133FD627302773B472252ADCBC932B71E57920eEW3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1"/>
  <sheetViews>
    <sheetView tabSelected="1" topLeftCell="A62" zoomScaleNormal="100" workbookViewId="0">
      <selection activeCell="A66" sqref="A66"/>
    </sheetView>
  </sheetViews>
  <sheetFormatPr defaultRowHeight="15"/>
  <cols>
    <col min="1" max="1" width="41.140625" style="8" customWidth="1"/>
    <col min="2" max="2" width="16.42578125" style="17" customWidth="1"/>
    <col min="3" max="3" width="9.140625" style="17" customWidth="1"/>
    <col min="4" max="4" width="16.42578125" style="17" customWidth="1"/>
    <col min="5" max="5" width="17.7109375" style="17" customWidth="1"/>
    <col min="6" max="6" width="19.5703125" style="18" customWidth="1"/>
    <col min="7" max="7" width="19.140625" style="18" customWidth="1"/>
    <col min="8" max="8" width="17" style="18" customWidth="1"/>
    <col min="9" max="9" width="17.7109375" style="18" customWidth="1"/>
    <col min="10" max="10" width="19.140625" style="18" customWidth="1"/>
    <col min="11" max="11" width="17.7109375" style="18" customWidth="1"/>
    <col min="12" max="12" width="17" style="18" customWidth="1"/>
    <col min="13" max="13" width="16.85546875" style="18" customWidth="1"/>
    <col min="14" max="16384" width="9.140625" style="29"/>
  </cols>
  <sheetData>
    <row r="1" spans="1:13">
      <c r="A1" s="1"/>
      <c r="B1" s="10"/>
      <c r="C1" s="10"/>
      <c r="D1" s="10"/>
      <c r="E1" s="10"/>
      <c r="F1" s="10"/>
    </row>
    <row r="2" spans="1:13">
      <c r="A2" s="45" t="s">
        <v>66</v>
      </c>
      <c r="B2" s="45"/>
      <c r="C2" s="45"/>
      <c r="D2" s="45"/>
      <c r="E2" s="45"/>
      <c r="F2" s="50"/>
      <c r="G2" s="51"/>
      <c r="H2" s="51"/>
      <c r="I2" s="51"/>
      <c r="J2" s="51"/>
      <c r="K2" s="51"/>
      <c r="L2" s="51"/>
      <c r="M2" s="51"/>
    </row>
    <row r="3" spans="1:13">
      <c r="A3" s="1"/>
      <c r="B3" s="10"/>
      <c r="C3" s="10"/>
      <c r="D3" s="10"/>
      <c r="E3" s="10"/>
      <c r="F3" s="10"/>
      <c r="M3" s="18" t="s">
        <v>67</v>
      </c>
    </row>
    <row r="4" spans="1:13" s="30" customFormat="1" ht="89.25" customHeight="1">
      <c r="A4" s="46" t="s">
        <v>0</v>
      </c>
      <c r="B4" s="47" t="s">
        <v>61</v>
      </c>
      <c r="C4" s="47" t="s">
        <v>54</v>
      </c>
      <c r="D4" s="47" t="s">
        <v>55</v>
      </c>
      <c r="E4" s="47" t="s">
        <v>56</v>
      </c>
      <c r="F4" s="48" t="s">
        <v>60</v>
      </c>
      <c r="G4" s="49" t="s">
        <v>57</v>
      </c>
      <c r="H4" s="49" t="s">
        <v>62</v>
      </c>
      <c r="I4" s="49" t="s">
        <v>58</v>
      </c>
      <c r="J4" s="49" t="s">
        <v>63</v>
      </c>
      <c r="K4" s="49" t="s">
        <v>59</v>
      </c>
      <c r="L4" s="49" t="s">
        <v>65</v>
      </c>
      <c r="M4" s="49" t="s">
        <v>64</v>
      </c>
    </row>
    <row r="5" spans="1:13" s="31" customFormat="1">
      <c r="A5" s="9">
        <v>1</v>
      </c>
      <c r="B5" s="9">
        <v>2</v>
      </c>
      <c r="C5" s="9">
        <v>3</v>
      </c>
      <c r="D5" s="9">
        <v>4</v>
      </c>
      <c r="E5" s="9">
        <v>5</v>
      </c>
      <c r="F5" s="23">
        <v>6</v>
      </c>
      <c r="G5" s="24">
        <v>7</v>
      </c>
      <c r="H5" s="24">
        <v>8</v>
      </c>
      <c r="I5" s="24">
        <v>9</v>
      </c>
      <c r="J5" s="24">
        <v>10</v>
      </c>
      <c r="K5" s="24">
        <v>11</v>
      </c>
      <c r="L5" s="24">
        <v>12</v>
      </c>
      <c r="M5" s="24">
        <v>13</v>
      </c>
    </row>
    <row r="6" spans="1:13">
      <c r="A6" s="33" t="s">
        <v>1</v>
      </c>
      <c r="B6" s="34"/>
      <c r="C6" s="34"/>
      <c r="D6" s="34"/>
      <c r="E6" s="34"/>
      <c r="F6" s="35"/>
      <c r="G6" s="36"/>
      <c r="H6" s="36"/>
      <c r="I6" s="36"/>
      <c r="J6" s="36"/>
      <c r="K6" s="36"/>
      <c r="L6" s="36"/>
      <c r="M6" s="37"/>
    </row>
    <row r="7" spans="1:13" ht="215.25" customHeight="1">
      <c r="A7" s="2" t="s">
        <v>27</v>
      </c>
      <c r="B7" s="12"/>
      <c r="C7" s="12"/>
      <c r="D7" s="12"/>
      <c r="E7" s="12"/>
      <c r="F7" s="20">
        <v>31579200</v>
      </c>
      <c r="G7" s="19">
        <v>31579200</v>
      </c>
      <c r="H7" s="19">
        <f>G7-F7</f>
        <v>0</v>
      </c>
      <c r="I7" s="19"/>
      <c r="J7" s="19">
        <f>G7-I7</f>
        <v>31579200</v>
      </c>
      <c r="K7" s="19"/>
      <c r="L7" s="19">
        <f>I7+E7-K7</f>
        <v>0</v>
      </c>
      <c r="M7" s="19">
        <f>B7+C7-D7+E7+I7-K7</f>
        <v>0</v>
      </c>
    </row>
    <row r="8" spans="1:13" ht="245.25" customHeight="1">
      <c r="A8" s="2" t="s">
        <v>48</v>
      </c>
      <c r="B8" s="12"/>
      <c r="C8" s="12"/>
      <c r="D8" s="12"/>
      <c r="E8" s="12"/>
      <c r="F8" s="20">
        <v>0</v>
      </c>
      <c r="G8" s="19"/>
      <c r="H8" s="19">
        <f t="shared" ref="H8:H71" si="0">G8-F8</f>
        <v>0</v>
      </c>
      <c r="I8" s="19"/>
      <c r="J8" s="19">
        <f t="shared" ref="J8:J70" si="1">G8-I8</f>
        <v>0</v>
      </c>
      <c r="K8" s="19"/>
      <c r="L8" s="19">
        <f t="shared" ref="L8:L58" si="2">I8+E8-K8</f>
        <v>0</v>
      </c>
      <c r="M8" s="19">
        <f t="shared" ref="M8:M63" si="3">B8+C8-D8+E8+I8-K8</f>
        <v>0</v>
      </c>
    </row>
    <row r="9" spans="1:13" ht="120">
      <c r="A9" s="2" t="s">
        <v>21</v>
      </c>
      <c r="B9" s="12"/>
      <c r="C9" s="12"/>
      <c r="D9" s="12"/>
      <c r="E9" s="12"/>
      <c r="F9" s="20">
        <v>2023200</v>
      </c>
      <c r="G9" s="19">
        <v>2023200</v>
      </c>
      <c r="H9" s="19">
        <f t="shared" si="0"/>
        <v>0</v>
      </c>
      <c r="I9" s="19">
        <v>416000</v>
      </c>
      <c r="J9" s="19">
        <f t="shared" si="1"/>
        <v>1607200</v>
      </c>
      <c r="K9" s="19">
        <v>416000</v>
      </c>
      <c r="L9" s="19">
        <f t="shared" si="2"/>
        <v>0</v>
      </c>
      <c r="M9" s="19">
        <f t="shared" si="3"/>
        <v>0</v>
      </c>
    </row>
    <row r="10" spans="1:13" ht="153.75" customHeight="1">
      <c r="A10" s="2" t="s">
        <v>28</v>
      </c>
      <c r="B10" s="12"/>
      <c r="C10" s="12"/>
      <c r="D10" s="12"/>
      <c r="E10" s="12"/>
      <c r="F10" s="20">
        <v>0</v>
      </c>
      <c r="G10" s="19"/>
      <c r="H10" s="19">
        <f t="shared" si="0"/>
        <v>0</v>
      </c>
      <c r="I10" s="19"/>
      <c r="J10" s="19">
        <f t="shared" si="1"/>
        <v>0</v>
      </c>
      <c r="K10" s="19"/>
      <c r="L10" s="19">
        <f t="shared" si="2"/>
        <v>0</v>
      </c>
      <c r="M10" s="19">
        <f t="shared" si="3"/>
        <v>0</v>
      </c>
    </row>
    <row r="11" spans="1:13" ht="165">
      <c r="A11" s="2" t="s">
        <v>23</v>
      </c>
      <c r="B11" s="12"/>
      <c r="C11" s="12"/>
      <c r="D11" s="12"/>
      <c r="E11" s="12"/>
      <c r="F11" s="20">
        <v>64582100</v>
      </c>
      <c r="G11" s="19">
        <v>64582100</v>
      </c>
      <c r="H11" s="19">
        <f t="shared" si="0"/>
        <v>0</v>
      </c>
      <c r="I11" s="19">
        <v>0</v>
      </c>
      <c r="J11" s="19">
        <f t="shared" si="1"/>
        <v>64582100</v>
      </c>
      <c r="K11" s="19"/>
      <c r="L11" s="19">
        <f t="shared" si="2"/>
        <v>0</v>
      </c>
      <c r="M11" s="19">
        <f t="shared" si="3"/>
        <v>0</v>
      </c>
    </row>
    <row r="12" spans="1:13" ht="165.75" customHeight="1">
      <c r="A12" s="2" t="s">
        <v>22</v>
      </c>
      <c r="B12" s="12"/>
      <c r="C12" s="12"/>
      <c r="D12" s="12"/>
      <c r="E12" s="12"/>
      <c r="F12" s="20">
        <v>171566100</v>
      </c>
      <c r="G12" s="19">
        <v>171566100</v>
      </c>
      <c r="H12" s="19">
        <f t="shared" si="0"/>
        <v>0</v>
      </c>
      <c r="I12" s="19">
        <v>41645000</v>
      </c>
      <c r="J12" s="19">
        <f t="shared" si="1"/>
        <v>129921100</v>
      </c>
      <c r="K12" s="19">
        <v>39967179.200000003</v>
      </c>
      <c r="L12" s="19">
        <f t="shared" si="2"/>
        <v>1677820.799999997</v>
      </c>
      <c r="M12" s="19">
        <f t="shared" si="3"/>
        <v>1677820.799999997</v>
      </c>
    </row>
    <row r="13" spans="1:13" ht="166.5" customHeight="1">
      <c r="A13" s="2" t="s">
        <v>17</v>
      </c>
      <c r="B13" s="12"/>
      <c r="C13" s="12"/>
      <c r="D13" s="12"/>
      <c r="E13" s="12"/>
      <c r="F13" s="20">
        <v>113227000</v>
      </c>
      <c r="G13" s="19">
        <v>113227000</v>
      </c>
      <c r="H13" s="19">
        <f t="shared" si="0"/>
        <v>0</v>
      </c>
      <c r="I13" s="19">
        <v>22000000</v>
      </c>
      <c r="J13" s="19">
        <f t="shared" si="1"/>
        <v>91227000</v>
      </c>
      <c r="K13" s="19">
        <v>21016482</v>
      </c>
      <c r="L13" s="19">
        <f t="shared" si="2"/>
        <v>983518</v>
      </c>
      <c r="M13" s="19">
        <f t="shared" si="3"/>
        <v>983518</v>
      </c>
    </row>
    <row r="14" spans="1:13" ht="120.75" customHeight="1">
      <c r="A14" s="2" t="s">
        <v>18</v>
      </c>
      <c r="B14" s="12">
        <v>323072.83</v>
      </c>
      <c r="C14" s="12"/>
      <c r="D14" s="12">
        <v>323072.83</v>
      </c>
      <c r="E14" s="12"/>
      <c r="F14" s="20">
        <v>1487030000</v>
      </c>
      <c r="G14" s="19">
        <f>16568000+1470462000</f>
        <v>1487030000</v>
      </c>
      <c r="H14" s="19">
        <f t="shared" si="0"/>
        <v>0</v>
      </c>
      <c r="I14" s="19">
        <f>3027000+264794000</f>
        <v>267821000</v>
      </c>
      <c r="J14" s="19">
        <f t="shared" si="1"/>
        <v>1219209000</v>
      </c>
      <c r="K14" s="19">
        <v>258597988.50999999</v>
      </c>
      <c r="L14" s="19">
        <f t="shared" si="2"/>
        <v>9223011.4900000095</v>
      </c>
      <c r="M14" s="19">
        <f t="shared" si="3"/>
        <v>9223011.4900000095</v>
      </c>
    </row>
    <row r="15" spans="1:13" ht="90.75" customHeight="1">
      <c r="A15" s="2" t="s">
        <v>19</v>
      </c>
      <c r="B15" s="12"/>
      <c r="C15" s="12"/>
      <c r="D15" s="12"/>
      <c r="E15" s="12"/>
      <c r="F15" s="20">
        <v>14948700</v>
      </c>
      <c r="G15" s="19">
        <v>14948700</v>
      </c>
      <c r="H15" s="19">
        <f t="shared" si="0"/>
        <v>0</v>
      </c>
      <c r="I15" s="19">
        <v>2120000</v>
      </c>
      <c r="J15" s="19">
        <f t="shared" si="1"/>
        <v>12828700</v>
      </c>
      <c r="K15" s="19">
        <v>1754347.2</v>
      </c>
      <c r="L15" s="19">
        <f t="shared" si="2"/>
        <v>365652.80000000005</v>
      </c>
      <c r="M15" s="19">
        <f t="shared" si="3"/>
        <v>365652.80000000005</v>
      </c>
    </row>
    <row r="16" spans="1:13" ht="60" customHeight="1">
      <c r="A16" s="3" t="s">
        <v>2</v>
      </c>
      <c r="B16" s="13"/>
      <c r="C16" s="13"/>
      <c r="D16" s="13"/>
      <c r="E16" s="13"/>
      <c r="F16" s="20">
        <v>10409400</v>
      </c>
      <c r="G16" s="19">
        <v>10409400</v>
      </c>
      <c r="H16" s="19">
        <f t="shared" si="0"/>
        <v>0</v>
      </c>
      <c r="I16" s="19">
        <v>2650000</v>
      </c>
      <c r="J16" s="19">
        <f t="shared" si="1"/>
        <v>7759400</v>
      </c>
      <c r="K16" s="19">
        <v>2649999.3599999999</v>
      </c>
      <c r="L16" s="19">
        <f t="shared" si="2"/>
        <v>0.64000000013038516</v>
      </c>
      <c r="M16" s="19">
        <f t="shared" si="3"/>
        <v>0.64000000013038516</v>
      </c>
    </row>
    <row r="17" spans="1:13" ht="124.5" customHeight="1">
      <c r="A17" s="2" t="s">
        <v>29</v>
      </c>
      <c r="B17" s="12"/>
      <c r="C17" s="12"/>
      <c r="D17" s="12"/>
      <c r="E17" s="12"/>
      <c r="F17" s="20">
        <v>491000</v>
      </c>
      <c r="G17" s="19">
        <v>491000</v>
      </c>
      <c r="H17" s="19">
        <f t="shared" si="0"/>
        <v>0</v>
      </c>
      <c r="I17" s="19"/>
      <c r="J17" s="19">
        <f t="shared" si="1"/>
        <v>491000</v>
      </c>
      <c r="K17" s="19"/>
      <c r="L17" s="19">
        <f t="shared" si="2"/>
        <v>0</v>
      </c>
      <c r="M17" s="19">
        <f t="shared" si="3"/>
        <v>0</v>
      </c>
    </row>
    <row r="18" spans="1:13" ht="138.75" customHeight="1">
      <c r="A18" s="2" t="s">
        <v>30</v>
      </c>
      <c r="B18" s="12"/>
      <c r="C18" s="12"/>
      <c r="D18" s="12"/>
      <c r="E18" s="12"/>
      <c r="F18" s="20">
        <v>8028600</v>
      </c>
      <c r="G18" s="19">
        <v>8028600</v>
      </c>
      <c r="H18" s="19">
        <f t="shared" si="0"/>
        <v>0</v>
      </c>
      <c r="I18" s="19">
        <v>6994684</v>
      </c>
      <c r="J18" s="19">
        <f t="shared" si="1"/>
        <v>1033916</v>
      </c>
      <c r="K18" s="19">
        <v>6994682.9900000002</v>
      </c>
      <c r="L18" s="19">
        <f t="shared" si="2"/>
        <v>1.0099999997764826</v>
      </c>
      <c r="M18" s="19">
        <f t="shared" si="3"/>
        <v>1.0099999997764826</v>
      </c>
    </row>
    <row r="19" spans="1:13" ht="105.75" customHeight="1">
      <c r="A19" s="2" t="s">
        <v>13</v>
      </c>
      <c r="B19" s="12"/>
      <c r="C19" s="12"/>
      <c r="D19" s="12"/>
      <c r="E19" s="12"/>
      <c r="F19" s="20">
        <v>0</v>
      </c>
      <c r="G19" s="19"/>
      <c r="H19" s="19">
        <f t="shared" si="0"/>
        <v>0</v>
      </c>
      <c r="I19" s="19"/>
      <c r="J19" s="19">
        <f t="shared" si="1"/>
        <v>0</v>
      </c>
      <c r="K19" s="19"/>
      <c r="L19" s="19">
        <f t="shared" si="2"/>
        <v>0</v>
      </c>
      <c r="M19" s="19">
        <f t="shared" si="3"/>
        <v>0</v>
      </c>
    </row>
    <row r="20" spans="1:13" ht="120">
      <c r="A20" s="2" t="s">
        <v>14</v>
      </c>
      <c r="B20" s="12"/>
      <c r="C20" s="12"/>
      <c r="D20" s="12"/>
      <c r="E20" s="12"/>
      <c r="F20" s="20">
        <v>811300</v>
      </c>
      <c r="G20" s="19">
        <v>811300</v>
      </c>
      <c r="H20" s="19">
        <f t="shared" si="0"/>
        <v>0</v>
      </c>
      <c r="I20" s="19">
        <v>168600</v>
      </c>
      <c r="J20" s="19">
        <f t="shared" si="1"/>
        <v>642700</v>
      </c>
      <c r="K20" s="19">
        <v>138987.20000000001</v>
      </c>
      <c r="L20" s="19">
        <f t="shared" si="2"/>
        <v>29612.799999999988</v>
      </c>
      <c r="M20" s="19">
        <f t="shared" si="3"/>
        <v>29612.799999999988</v>
      </c>
    </row>
    <row r="21" spans="1:13" ht="108.75" customHeight="1">
      <c r="A21" s="2" t="s">
        <v>24</v>
      </c>
      <c r="B21" s="12"/>
      <c r="C21" s="12"/>
      <c r="D21" s="12"/>
      <c r="E21" s="12"/>
      <c r="F21" s="20">
        <v>38791500</v>
      </c>
      <c r="G21" s="19">
        <v>38791500</v>
      </c>
      <c r="H21" s="19">
        <f t="shared" si="0"/>
        <v>0</v>
      </c>
      <c r="I21" s="19">
        <v>11100800</v>
      </c>
      <c r="J21" s="19">
        <f t="shared" si="1"/>
        <v>27690700</v>
      </c>
      <c r="K21" s="19">
        <v>10700066.24</v>
      </c>
      <c r="L21" s="19">
        <f t="shared" si="2"/>
        <v>400733.75999999978</v>
      </c>
      <c r="M21" s="19">
        <f t="shared" si="3"/>
        <v>400733.75999999978</v>
      </c>
    </row>
    <row r="22" spans="1:13" ht="153.75" customHeight="1">
      <c r="A22" s="2" t="s">
        <v>20</v>
      </c>
      <c r="B22" s="12">
        <v>468.19</v>
      </c>
      <c r="C22" s="12"/>
      <c r="D22" s="12">
        <v>468.19</v>
      </c>
      <c r="E22" s="12"/>
      <c r="F22" s="20">
        <v>90850000</v>
      </c>
      <c r="G22" s="19">
        <v>90850000</v>
      </c>
      <c r="H22" s="19">
        <f t="shared" si="0"/>
        <v>0</v>
      </c>
      <c r="I22" s="19">
        <v>12150000</v>
      </c>
      <c r="J22" s="19">
        <f t="shared" si="1"/>
        <v>78700000</v>
      </c>
      <c r="K22" s="19">
        <v>11961915.51</v>
      </c>
      <c r="L22" s="19">
        <f t="shared" si="2"/>
        <v>188084.49000000022</v>
      </c>
      <c r="M22" s="19">
        <f t="shared" si="3"/>
        <v>188084.49000000022</v>
      </c>
    </row>
    <row r="23" spans="1:13" ht="60">
      <c r="A23" s="4" t="s">
        <v>31</v>
      </c>
      <c r="B23" s="14"/>
      <c r="C23" s="14"/>
      <c r="D23" s="14"/>
      <c r="E23" s="14"/>
      <c r="F23" s="20">
        <v>9553800</v>
      </c>
      <c r="G23" s="19">
        <v>9803800</v>
      </c>
      <c r="H23" s="19">
        <f t="shared" si="0"/>
        <v>250000</v>
      </c>
      <c r="I23" s="19">
        <v>4901900</v>
      </c>
      <c r="J23" s="19">
        <f>G23-I23</f>
        <v>4901900</v>
      </c>
      <c r="K23" s="19">
        <v>3572000</v>
      </c>
      <c r="L23" s="19">
        <f t="shared" si="2"/>
        <v>1329900</v>
      </c>
      <c r="M23" s="19">
        <f t="shared" si="3"/>
        <v>1329900</v>
      </c>
    </row>
    <row r="24" spans="1:13" ht="60">
      <c r="A24" s="4" t="s">
        <v>32</v>
      </c>
      <c r="B24" s="14"/>
      <c r="C24" s="14"/>
      <c r="D24" s="14"/>
      <c r="E24" s="14"/>
      <c r="F24" s="20">
        <v>3599800</v>
      </c>
      <c r="G24" s="19">
        <v>3599800</v>
      </c>
      <c r="H24" s="19">
        <f t="shared" si="0"/>
        <v>0</v>
      </c>
      <c r="I24" s="19">
        <v>900000</v>
      </c>
      <c r="J24" s="19">
        <f t="shared" si="1"/>
        <v>2699800</v>
      </c>
      <c r="K24" s="19">
        <v>855048.51</v>
      </c>
      <c r="L24" s="19">
        <f t="shared" si="2"/>
        <v>44951.489999999991</v>
      </c>
      <c r="M24" s="19">
        <f t="shared" si="3"/>
        <v>44951.489999999991</v>
      </c>
    </row>
    <row r="25" spans="1:13" ht="151.5" customHeight="1">
      <c r="A25" s="3" t="s">
        <v>11</v>
      </c>
      <c r="B25" s="13"/>
      <c r="C25" s="13"/>
      <c r="D25" s="13"/>
      <c r="E25" s="13"/>
      <c r="F25" s="20">
        <v>5546100</v>
      </c>
      <c r="G25" s="19">
        <v>5546100</v>
      </c>
      <c r="H25" s="19">
        <f t="shared" si="0"/>
        <v>0</v>
      </c>
      <c r="I25" s="19">
        <v>1290000</v>
      </c>
      <c r="J25" s="19">
        <f t="shared" si="1"/>
        <v>4256100</v>
      </c>
      <c r="K25" s="19">
        <v>1286380.07</v>
      </c>
      <c r="L25" s="19">
        <f t="shared" si="2"/>
        <v>3619.9299999999348</v>
      </c>
      <c r="M25" s="19">
        <f t="shared" si="3"/>
        <v>3619.9299999999348</v>
      </c>
    </row>
    <row r="26" spans="1:13" ht="165.75" customHeight="1">
      <c r="A26" s="4" t="s">
        <v>12</v>
      </c>
      <c r="B26" s="14"/>
      <c r="C26" s="14"/>
      <c r="D26" s="14"/>
      <c r="E26" s="14"/>
      <c r="F26" s="20">
        <v>177900</v>
      </c>
      <c r="G26" s="19">
        <v>177900</v>
      </c>
      <c r="H26" s="19">
        <f t="shared" si="0"/>
        <v>0</v>
      </c>
      <c r="I26" s="19">
        <v>44500</v>
      </c>
      <c r="J26" s="19">
        <f t="shared" si="1"/>
        <v>133400</v>
      </c>
      <c r="K26" s="19"/>
      <c r="L26" s="19">
        <f t="shared" si="2"/>
        <v>44500</v>
      </c>
      <c r="M26" s="19">
        <f t="shared" si="3"/>
        <v>44500</v>
      </c>
    </row>
    <row r="27" spans="1:13" ht="134.25" customHeight="1">
      <c r="A27" s="2" t="s">
        <v>52</v>
      </c>
      <c r="B27" s="12"/>
      <c r="C27" s="12"/>
      <c r="D27" s="12"/>
      <c r="E27" s="12"/>
      <c r="F27" s="20">
        <v>2986000</v>
      </c>
      <c r="G27" s="19">
        <v>2986000</v>
      </c>
      <c r="H27" s="19">
        <f t="shared" si="0"/>
        <v>0</v>
      </c>
      <c r="I27" s="19">
        <v>709000</v>
      </c>
      <c r="J27" s="19">
        <f t="shared" si="1"/>
        <v>2277000</v>
      </c>
      <c r="K27" s="19">
        <v>648766.15</v>
      </c>
      <c r="L27" s="19">
        <f t="shared" si="2"/>
        <v>60233.849999999977</v>
      </c>
      <c r="M27" s="19">
        <f t="shared" si="3"/>
        <v>60233.849999999977</v>
      </c>
    </row>
    <row r="28" spans="1:13" ht="119.25" customHeight="1">
      <c r="A28" s="2" t="s">
        <v>26</v>
      </c>
      <c r="B28" s="12"/>
      <c r="C28" s="12"/>
      <c r="D28" s="12"/>
      <c r="E28" s="12"/>
      <c r="F28" s="20">
        <v>4073100</v>
      </c>
      <c r="G28" s="19">
        <v>4073100</v>
      </c>
      <c r="H28" s="19">
        <f t="shared" si="0"/>
        <v>0</v>
      </c>
      <c r="I28" s="19">
        <v>1112000</v>
      </c>
      <c r="J28" s="19">
        <f t="shared" si="1"/>
        <v>2961100</v>
      </c>
      <c r="K28" s="19">
        <v>1111999.77</v>
      </c>
      <c r="L28" s="19">
        <f t="shared" si="2"/>
        <v>0.22999999998137355</v>
      </c>
      <c r="M28" s="19">
        <f t="shared" si="3"/>
        <v>0.22999999998137355</v>
      </c>
    </row>
    <row r="29" spans="1:13" ht="48.75" customHeight="1">
      <c r="A29" s="3" t="s">
        <v>3</v>
      </c>
      <c r="B29" s="13"/>
      <c r="C29" s="13"/>
      <c r="D29" s="13"/>
      <c r="E29" s="13"/>
      <c r="F29" s="20">
        <v>0</v>
      </c>
      <c r="G29" s="19"/>
      <c r="H29" s="19">
        <f t="shared" si="0"/>
        <v>0</v>
      </c>
      <c r="I29" s="19"/>
      <c r="J29" s="19">
        <f t="shared" si="1"/>
        <v>0</v>
      </c>
      <c r="K29" s="19"/>
      <c r="L29" s="19">
        <f t="shared" si="2"/>
        <v>0</v>
      </c>
      <c r="M29" s="19">
        <f t="shared" si="3"/>
        <v>0</v>
      </c>
    </row>
    <row r="30" spans="1:13" ht="165">
      <c r="A30" s="2" t="s">
        <v>25</v>
      </c>
      <c r="B30" s="12"/>
      <c r="C30" s="12"/>
      <c r="D30" s="12"/>
      <c r="E30" s="12"/>
      <c r="F30" s="20">
        <v>483700</v>
      </c>
      <c r="G30" s="19">
        <v>483700</v>
      </c>
      <c r="H30" s="19">
        <f t="shared" si="0"/>
        <v>0</v>
      </c>
      <c r="I30" s="19">
        <v>20000</v>
      </c>
      <c r="J30" s="19">
        <f t="shared" si="1"/>
        <v>463700</v>
      </c>
      <c r="K30" s="19">
        <v>2294.0500000000002</v>
      </c>
      <c r="L30" s="19">
        <f t="shared" si="2"/>
        <v>17705.95</v>
      </c>
      <c r="M30" s="19">
        <f t="shared" si="3"/>
        <v>17705.95</v>
      </c>
    </row>
    <row r="31" spans="1:13" ht="123.75" customHeight="1">
      <c r="A31" s="2" t="s">
        <v>15</v>
      </c>
      <c r="B31" s="12">
        <v>1</v>
      </c>
      <c r="C31" s="12"/>
      <c r="D31" s="12">
        <v>1</v>
      </c>
      <c r="E31" s="12"/>
      <c r="F31" s="20">
        <v>762784000</v>
      </c>
      <c r="G31" s="19">
        <v>762784000</v>
      </c>
      <c r="H31" s="19">
        <f t="shared" si="0"/>
        <v>0</v>
      </c>
      <c r="I31" s="19">
        <v>141178000</v>
      </c>
      <c r="J31" s="19">
        <f t="shared" si="1"/>
        <v>621606000</v>
      </c>
      <c r="K31" s="19">
        <v>126197072.98999999</v>
      </c>
      <c r="L31" s="19">
        <f t="shared" si="2"/>
        <v>14980927.010000005</v>
      </c>
      <c r="M31" s="19">
        <f t="shared" si="3"/>
        <v>14980927.010000005</v>
      </c>
    </row>
    <row r="32" spans="1:13" ht="164.25" customHeight="1">
      <c r="A32" s="4" t="s">
        <v>16</v>
      </c>
      <c r="B32" s="14"/>
      <c r="C32" s="14"/>
      <c r="D32" s="14"/>
      <c r="E32" s="14"/>
      <c r="F32" s="20">
        <v>785800</v>
      </c>
      <c r="G32" s="19">
        <v>785800</v>
      </c>
      <c r="H32" s="19">
        <f t="shared" si="0"/>
        <v>0</v>
      </c>
      <c r="I32" s="19">
        <v>785800</v>
      </c>
      <c r="J32" s="19">
        <f t="shared" si="1"/>
        <v>0</v>
      </c>
      <c r="K32" s="19">
        <v>783936.37</v>
      </c>
      <c r="L32" s="19">
        <f t="shared" si="2"/>
        <v>1863.6300000000047</v>
      </c>
      <c r="M32" s="19">
        <f t="shared" si="3"/>
        <v>1863.6300000000047</v>
      </c>
    </row>
    <row r="33" spans="1:13" ht="63.75" customHeight="1">
      <c r="A33" s="4" t="s">
        <v>33</v>
      </c>
      <c r="B33" s="14"/>
      <c r="C33" s="14"/>
      <c r="D33" s="14"/>
      <c r="E33" s="14"/>
      <c r="F33" s="20">
        <v>0</v>
      </c>
      <c r="G33" s="19"/>
      <c r="H33" s="19">
        <f t="shared" si="0"/>
        <v>0</v>
      </c>
      <c r="I33" s="19"/>
      <c r="J33" s="19">
        <f t="shared" si="1"/>
        <v>0</v>
      </c>
      <c r="K33" s="19"/>
      <c r="L33" s="19">
        <f t="shared" si="2"/>
        <v>0</v>
      </c>
      <c r="M33" s="19">
        <f t="shared" si="3"/>
        <v>0</v>
      </c>
    </row>
    <row r="34" spans="1:13" ht="63" customHeight="1">
      <c r="A34" s="4" t="s">
        <v>78</v>
      </c>
      <c r="B34" s="14"/>
      <c r="C34" s="14"/>
      <c r="D34" s="14"/>
      <c r="E34" s="14"/>
      <c r="F34" s="20">
        <v>158700</v>
      </c>
      <c r="G34" s="19">
        <v>158700</v>
      </c>
      <c r="H34" s="19">
        <f t="shared" si="0"/>
        <v>0</v>
      </c>
      <c r="I34" s="19">
        <v>104982.5</v>
      </c>
      <c r="J34" s="19">
        <f t="shared" si="1"/>
        <v>53717.5</v>
      </c>
      <c r="K34" s="19">
        <v>78075</v>
      </c>
      <c r="L34" s="19">
        <f t="shared" si="2"/>
        <v>26907.5</v>
      </c>
      <c r="M34" s="19">
        <f t="shared" si="3"/>
        <v>26907.5</v>
      </c>
    </row>
    <row r="35" spans="1:13" ht="120">
      <c r="A35" s="4" t="s">
        <v>34</v>
      </c>
      <c r="B35" s="14"/>
      <c r="C35" s="14"/>
      <c r="D35" s="14"/>
      <c r="E35" s="14"/>
      <c r="F35" s="20">
        <v>23500</v>
      </c>
      <c r="G35" s="19">
        <v>23500</v>
      </c>
      <c r="H35" s="19">
        <f t="shared" si="0"/>
        <v>0</v>
      </c>
      <c r="I35" s="19"/>
      <c r="J35" s="19">
        <f t="shared" si="1"/>
        <v>23500</v>
      </c>
      <c r="K35" s="19"/>
      <c r="L35" s="19">
        <f t="shared" si="2"/>
        <v>0</v>
      </c>
      <c r="M35" s="19">
        <f t="shared" si="3"/>
        <v>0</v>
      </c>
    </row>
    <row r="36" spans="1:13" s="28" customFormat="1">
      <c r="A36" s="5" t="s">
        <v>4</v>
      </c>
      <c r="B36" s="11">
        <f>SUM(B7:B35)</f>
        <v>323542.02</v>
      </c>
      <c r="C36" s="11">
        <f t="shared" ref="C36:E36" si="4">SUM(C7:C35)</f>
        <v>0</v>
      </c>
      <c r="D36" s="11">
        <f t="shared" si="4"/>
        <v>323542.02</v>
      </c>
      <c r="E36" s="11">
        <f t="shared" si="4"/>
        <v>0</v>
      </c>
      <c r="F36" s="15">
        <f>SUM(F7:F35)</f>
        <v>2824510500</v>
      </c>
      <c r="G36" s="15">
        <f>SUM(G7:G35)</f>
        <v>2824760500</v>
      </c>
      <c r="H36" s="16">
        <f t="shared" si="0"/>
        <v>250000</v>
      </c>
      <c r="I36" s="15">
        <f>SUM(I7:I35)</f>
        <v>518112266.5</v>
      </c>
      <c r="J36" s="16">
        <f t="shared" si="1"/>
        <v>2306648233.5</v>
      </c>
      <c r="K36" s="15">
        <f>SUM(K7:K35)</f>
        <v>488733221.11999995</v>
      </c>
      <c r="L36" s="16">
        <f t="shared" si="2"/>
        <v>29379045.380000055</v>
      </c>
      <c r="M36" s="16">
        <f t="shared" si="3"/>
        <v>29379045.380000055</v>
      </c>
    </row>
    <row r="37" spans="1:13">
      <c r="A37" s="38" t="s">
        <v>5</v>
      </c>
      <c r="B37" s="39"/>
      <c r="C37" s="39"/>
      <c r="D37" s="39"/>
      <c r="E37" s="39"/>
      <c r="F37" s="40"/>
      <c r="G37" s="41"/>
      <c r="H37" s="41"/>
      <c r="I37" s="41"/>
      <c r="J37" s="41"/>
      <c r="K37" s="41"/>
      <c r="L37" s="41"/>
      <c r="M37" s="42"/>
    </row>
    <row r="38" spans="1:13" ht="180" customHeight="1">
      <c r="A38" s="3" t="s">
        <v>35</v>
      </c>
      <c r="B38" s="13"/>
      <c r="C38" s="13"/>
      <c r="D38" s="13"/>
      <c r="E38" s="13"/>
      <c r="F38" s="21">
        <v>790000</v>
      </c>
      <c r="G38" s="19">
        <v>790000</v>
      </c>
      <c r="H38" s="19">
        <f t="shared" si="0"/>
        <v>0</v>
      </c>
      <c r="I38" s="19"/>
      <c r="J38" s="19">
        <f t="shared" si="1"/>
        <v>790000</v>
      </c>
      <c r="K38" s="19"/>
      <c r="L38" s="19">
        <f t="shared" si="2"/>
        <v>0</v>
      </c>
      <c r="M38" s="19">
        <f t="shared" si="3"/>
        <v>0</v>
      </c>
    </row>
    <row r="39" spans="1:13" ht="122.25" customHeight="1">
      <c r="A39" s="3" t="s">
        <v>68</v>
      </c>
      <c r="B39" s="13">
        <v>62661.29</v>
      </c>
      <c r="C39" s="13"/>
      <c r="D39" s="13">
        <v>62661.29</v>
      </c>
      <c r="E39" s="13"/>
      <c r="F39" s="21"/>
      <c r="G39" s="19"/>
      <c r="H39" s="19">
        <f t="shared" si="0"/>
        <v>0</v>
      </c>
      <c r="I39" s="19"/>
      <c r="J39" s="19">
        <f t="shared" si="1"/>
        <v>0</v>
      </c>
      <c r="K39" s="19"/>
      <c r="L39" s="19">
        <f t="shared" si="2"/>
        <v>0</v>
      </c>
      <c r="M39" s="19">
        <f t="shared" ref="M39:M40" si="5">B39+C39-D39+E39+I39-K39</f>
        <v>0</v>
      </c>
    </row>
    <row r="40" spans="1:13" ht="90">
      <c r="A40" s="3" t="s">
        <v>50</v>
      </c>
      <c r="B40" s="13"/>
      <c r="C40" s="13"/>
      <c r="D40" s="13"/>
      <c r="E40" s="13"/>
      <c r="F40" s="22">
        <v>81625000</v>
      </c>
      <c r="G40" s="19">
        <v>51825000</v>
      </c>
      <c r="H40" s="19">
        <f t="shared" si="0"/>
        <v>-29800000</v>
      </c>
      <c r="I40" s="19"/>
      <c r="J40" s="19">
        <f t="shared" si="1"/>
        <v>51825000</v>
      </c>
      <c r="K40" s="19"/>
      <c r="L40" s="19">
        <f t="shared" si="2"/>
        <v>0</v>
      </c>
      <c r="M40" s="19">
        <f t="shared" si="5"/>
        <v>0</v>
      </c>
    </row>
    <row r="41" spans="1:13" ht="123" customHeight="1">
      <c r="A41" s="3" t="s">
        <v>9</v>
      </c>
      <c r="B41" s="13"/>
      <c r="C41" s="13"/>
      <c r="D41" s="13"/>
      <c r="E41" s="13"/>
      <c r="F41" s="22">
        <v>12276100</v>
      </c>
      <c r="G41" s="19">
        <v>11784400</v>
      </c>
      <c r="H41" s="19">
        <f t="shared" si="0"/>
        <v>-491700</v>
      </c>
      <c r="I41" s="19">
        <v>1500000</v>
      </c>
      <c r="J41" s="19">
        <f t="shared" si="1"/>
        <v>10284400</v>
      </c>
      <c r="K41" s="19">
        <v>0</v>
      </c>
      <c r="L41" s="19">
        <f t="shared" si="2"/>
        <v>1500000</v>
      </c>
      <c r="M41" s="19">
        <f t="shared" si="3"/>
        <v>1500000</v>
      </c>
    </row>
    <row r="42" spans="1:13" ht="105">
      <c r="A42" s="3" t="s">
        <v>36</v>
      </c>
      <c r="B42" s="13"/>
      <c r="C42" s="13"/>
      <c r="D42" s="13"/>
      <c r="E42" s="13"/>
      <c r="F42" s="22"/>
      <c r="G42" s="19"/>
      <c r="H42" s="19">
        <f t="shared" si="0"/>
        <v>0</v>
      </c>
      <c r="I42" s="19"/>
      <c r="J42" s="19">
        <f t="shared" si="1"/>
        <v>0</v>
      </c>
      <c r="K42" s="19"/>
      <c r="L42" s="19">
        <f t="shared" si="2"/>
        <v>0</v>
      </c>
      <c r="M42" s="19">
        <f t="shared" si="3"/>
        <v>0</v>
      </c>
    </row>
    <row r="43" spans="1:13" ht="196.5" customHeight="1">
      <c r="A43" s="3" t="s">
        <v>51</v>
      </c>
      <c r="B43" s="13"/>
      <c r="C43" s="13"/>
      <c r="D43" s="13"/>
      <c r="E43" s="13"/>
      <c r="F43" s="22">
        <v>271200</v>
      </c>
      <c r="G43" s="19">
        <v>271200</v>
      </c>
      <c r="H43" s="19">
        <f t="shared" si="0"/>
        <v>0</v>
      </c>
      <c r="I43" s="19">
        <v>271200</v>
      </c>
      <c r="J43" s="19">
        <f t="shared" si="1"/>
        <v>0</v>
      </c>
      <c r="K43" s="19">
        <v>0</v>
      </c>
      <c r="L43" s="19">
        <f t="shared" si="2"/>
        <v>271200</v>
      </c>
      <c r="M43" s="19">
        <f t="shared" si="3"/>
        <v>271200</v>
      </c>
    </row>
    <row r="44" spans="1:13" ht="185.25" customHeight="1">
      <c r="A44" s="3" t="s">
        <v>37</v>
      </c>
      <c r="B44" s="13"/>
      <c r="C44" s="13"/>
      <c r="D44" s="13"/>
      <c r="E44" s="13"/>
      <c r="F44" s="21">
        <v>1053600</v>
      </c>
      <c r="G44" s="19">
        <v>1053600</v>
      </c>
      <c r="H44" s="19">
        <f t="shared" si="0"/>
        <v>0</v>
      </c>
      <c r="I44" s="19"/>
      <c r="J44" s="19">
        <f t="shared" si="1"/>
        <v>1053600</v>
      </c>
      <c r="K44" s="19"/>
      <c r="L44" s="19">
        <f t="shared" si="2"/>
        <v>0</v>
      </c>
      <c r="M44" s="19">
        <f t="shared" si="3"/>
        <v>0</v>
      </c>
    </row>
    <row r="45" spans="1:13" ht="120">
      <c r="A45" s="3" t="s">
        <v>38</v>
      </c>
      <c r="B45" s="13">
        <v>1.3</v>
      </c>
      <c r="C45" s="13"/>
      <c r="D45" s="13">
        <v>1.3</v>
      </c>
      <c r="E45" s="13"/>
      <c r="F45" s="21">
        <v>220139400</v>
      </c>
      <c r="G45" s="19">
        <f>218017000+2122400</f>
        <v>220139400</v>
      </c>
      <c r="H45" s="19">
        <f t="shared" si="0"/>
        <v>0</v>
      </c>
      <c r="I45" s="19">
        <v>94260476.909999996</v>
      </c>
      <c r="J45" s="19">
        <f t="shared" si="1"/>
        <v>125878923.09</v>
      </c>
      <c r="K45" s="19">
        <v>94200686.329999998</v>
      </c>
      <c r="L45" s="19">
        <f t="shared" si="2"/>
        <v>59790.579999998212</v>
      </c>
      <c r="M45" s="19">
        <f t="shared" si="3"/>
        <v>59790.579999998212</v>
      </c>
    </row>
    <row r="46" spans="1:13" ht="120">
      <c r="A46" s="3" t="s">
        <v>39</v>
      </c>
      <c r="B46" s="13"/>
      <c r="C46" s="13"/>
      <c r="D46" s="13"/>
      <c r="E46" s="13"/>
      <c r="F46" s="21">
        <v>0</v>
      </c>
      <c r="G46" s="19"/>
      <c r="H46" s="19">
        <f t="shared" si="0"/>
        <v>0</v>
      </c>
      <c r="I46" s="19"/>
      <c r="J46" s="19">
        <f t="shared" si="1"/>
        <v>0</v>
      </c>
      <c r="K46" s="19"/>
      <c r="L46" s="19">
        <f t="shared" si="2"/>
        <v>0</v>
      </c>
      <c r="M46" s="19">
        <f t="shared" si="3"/>
        <v>0</v>
      </c>
    </row>
    <row r="47" spans="1:13" ht="105">
      <c r="A47" s="3" t="s">
        <v>73</v>
      </c>
      <c r="B47" s="13">
        <v>21531779.91</v>
      </c>
      <c r="C47" s="13"/>
      <c r="D47" s="13">
        <v>21531779.91</v>
      </c>
      <c r="E47" s="13">
        <v>1197032.6000000001</v>
      </c>
      <c r="F47" s="21">
        <f>92423600+35869000</f>
        <v>128292600</v>
      </c>
      <c r="G47" s="19">
        <f>92423600+35869000</f>
        <v>128292600</v>
      </c>
      <c r="H47" s="19">
        <f t="shared" si="0"/>
        <v>0</v>
      </c>
      <c r="I47" s="19">
        <f>53600702.4</f>
        <v>53600702.399999999</v>
      </c>
      <c r="J47" s="19">
        <f t="shared" si="1"/>
        <v>74691897.599999994</v>
      </c>
      <c r="K47" s="19">
        <v>48240632.159999996</v>
      </c>
      <c r="L47" s="19">
        <f>I47+E47-K47</f>
        <v>6557102.8400000036</v>
      </c>
      <c r="M47" s="19">
        <f>B47+C47-D47+E47+I47-K47</f>
        <v>6557102.8400000036</v>
      </c>
    </row>
    <row r="48" spans="1:13" ht="76.5" customHeight="1">
      <c r="A48" s="3" t="s">
        <v>69</v>
      </c>
      <c r="B48" s="13">
        <v>1598950.21</v>
      </c>
      <c r="C48" s="13"/>
      <c r="D48" s="13">
        <v>1598950.21</v>
      </c>
      <c r="E48" s="13"/>
      <c r="F48" s="21"/>
      <c r="G48" s="19"/>
      <c r="H48" s="19">
        <f t="shared" si="0"/>
        <v>0</v>
      </c>
      <c r="I48" s="19"/>
      <c r="J48" s="19">
        <f t="shared" si="1"/>
        <v>0</v>
      </c>
      <c r="K48" s="19"/>
      <c r="L48" s="19">
        <f t="shared" ref="L48" si="6">I48+E48-K48</f>
        <v>0</v>
      </c>
      <c r="M48" s="19">
        <f t="shared" ref="M48" si="7">B48+C48-D48+E48+I48-K48</f>
        <v>0</v>
      </c>
    </row>
    <row r="49" spans="1:13" ht="105">
      <c r="A49" s="3" t="s">
        <v>49</v>
      </c>
      <c r="B49" s="13"/>
      <c r="C49" s="13"/>
      <c r="D49" s="13"/>
      <c r="E49" s="13"/>
      <c r="F49" s="21">
        <v>7079000</v>
      </c>
      <c r="G49" s="19">
        <v>7079000</v>
      </c>
      <c r="H49" s="19">
        <f t="shared" si="0"/>
        <v>0</v>
      </c>
      <c r="I49" s="19"/>
      <c r="J49" s="19">
        <f t="shared" si="1"/>
        <v>7079000</v>
      </c>
      <c r="K49" s="19"/>
      <c r="L49" s="19">
        <f t="shared" si="2"/>
        <v>0</v>
      </c>
      <c r="M49" s="19">
        <f t="shared" si="3"/>
        <v>0</v>
      </c>
    </row>
    <row r="50" spans="1:13" ht="106.5" customHeight="1">
      <c r="A50" s="3" t="s">
        <v>53</v>
      </c>
      <c r="B50" s="13"/>
      <c r="C50" s="13"/>
      <c r="D50" s="13"/>
      <c r="E50" s="13"/>
      <c r="F50" s="21">
        <v>0</v>
      </c>
      <c r="G50" s="19"/>
      <c r="H50" s="19">
        <f t="shared" si="0"/>
        <v>0</v>
      </c>
      <c r="I50" s="19"/>
      <c r="J50" s="19">
        <f t="shared" si="1"/>
        <v>0</v>
      </c>
      <c r="K50" s="19"/>
      <c r="L50" s="19">
        <f t="shared" si="2"/>
        <v>0</v>
      </c>
      <c r="M50" s="19">
        <f t="shared" si="3"/>
        <v>0</v>
      </c>
    </row>
    <row r="51" spans="1:13" ht="194.25" customHeight="1">
      <c r="A51" s="3" t="s">
        <v>70</v>
      </c>
      <c r="B51" s="13"/>
      <c r="C51" s="13"/>
      <c r="D51" s="13"/>
      <c r="E51" s="13"/>
      <c r="F51" s="21">
        <v>68165600</v>
      </c>
      <c r="G51" s="19">
        <v>68165600</v>
      </c>
      <c r="H51" s="19">
        <f t="shared" si="0"/>
        <v>0</v>
      </c>
      <c r="I51" s="19"/>
      <c r="J51" s="19">
        <f t="shared" si="1"/>
        <v>68165600</v>
      </c>
      <c r="K51" s="19"/>
      <c r="L51" s="19">
        <f t="shared" si="2"/>
        <v>0</v>
      </c>
      <c r="M51" s="19">
        <f t="shared" si="3"/>
        <v>0</v>
      </c>
    </row>
    <row r="52" spans="1:13" ht="286.5" customHeight="1">
      <c r="A52" s="3" t="s">
        <v>71</v>
      </c>
      <c r="B52" s="13"/>
      <c r="C52" s="13"/>
      <c r="D52" s="13"/>
      <c r="E52" s="13"/>
      <c r="F52" s="21">
        <v>56367600</v>
      </c>
      <c r="G52" s="19">
        <v>56367600</v>
      </c>
      <c r="H52" s="19">
        <f t="shared" si="0"/>
        <v>0</v>
      </c>
      <c r="I52" s="19">
        <v>11385700</v>
      </c>
      <c r="J52" s="19"/>
      <c r="K52" s="19">
        <v>10160878.359999999</v>
      </c>
      <c r="L52" s="19">
        <f t="shared" ref="L52:L54" si="8">I52+E52-K52</f>
        <v>1224821.6400000006</v>
      </c>
      <c r="M52" s="19">
        <f t="shared" ref="M52:M54" si="9">B52+C52-D52+E52+I52-K52</f>
        <v>1224821.6400000006</v>
      </c>
    </row>
    <row r="53" spans="1:13" ht="180">
      <c r="A53" s="3" t="s">
        <v>72</v>
      </c>
      <c r="B53" s="13"/>
      <c r="C53" s="13"/>
      <c r="D53" s="13"/>
      <c r="E53" s="13"/>
      <c r="F53" s="21"/>
      <c r="G53" s="19">
        <v>88046500</v>
      </c>
      <c r="H53" s="19">
        <f t="shared" si="0"/>
        <v>88046500</v>
      </c>
      <c r="I53" s="19"/>
      <c r="J53" s="19"/>
      <c r="K53" s="19"/>
      <c r="L53" s="19">
        <f t="shared" si="8"/>
        <v>0</v>
      </c>
      <c r="M53" s="19">
        <f t="shared" si="9"/>
        <v>0</v>
      </c>
    </row>
    <row r="54" spans="1:13" ht="121.5" customHeight="1">
      <c r="A54" s="3" t="s">
        <v>40</v>
      </c>
      <c r="B54" s="13"/>
      <c r="C54" s="13"/>
      <c r="D54" s="13"/>
      <c r="E54" s="13"/>
      <c r="F54" s="21">
        <v>107310700</v>
      </c>
      <c r="G54" s="19">
        <v>107310700</v>
      </c>
      <c r="H54" s="19">
        <f t="shared" si="0"/>
        <v>0</v>
      </c>
      <c r="I54" s="19"/>
      <c r="J54" s="19">
        <f t="shared" si="1"/>
        <v>107310700</v>
      </c>
      <c r="K54" s="19"/>
      <c r="L54" s="19">
        <f t="shared" si="8"/>
        <v>0</v>
      </c>
      <c r="M54" s="19">
        <f t="shared" si="9"/>
        <v>0</v>
      </c>
    </row>
    <row r="55" spans="1:13" ht="105">
      <c r="A55" s="3" t="s">
        <v>41</v>
      </c>
      <c r="B55" s="13"/>
      <c r="C55" s="13"/>
      <c r="D55" s="13"/>
      <c r="E55" s="13"/>
      <c r="F55" s="21">
        <v>1436800</v>
      </c>
      <c r="G55" s="19">
        <v>1436800</v>
      </c>
      <c r="H55" s="19">
        <f t="shared" si="0"/>
        <v>0</v>
      </c>
      <c r="I55" s="19"/>
      <c r="J55" s="19">
        <f t="shared" si="1"/>
        <v>1436800</v>
      </c>
      <c r="K55" s="19"/>
      <c r="L55" s="19">
        <f t="shared" ref="L55:L56" si="10">I55+E55-K55</f>
        <v>0</v>
      </c>
      <c r="M55" s="19">
        <f t="shared" ref="M55:M56" si="11">B55+C55-D55+E55+I55-K55</f>
        <v>0</v>
      </c>
    </row>
    <row r="56" spans="1:13" ht="122.25" customHeight="1">
      <c r="A56" s="3" t="s">
        <v>74</v>
      </c>
      <c r="B56" s="13"/>
      <c r="C56" s="13"/>
      <c r="D56" s="13"/>
      <c r="E56" s="13"/>
      <c r="F56" s="21"/>
      <c r="G56" s="19">
        <v>7675100</v>
      </c>
      <c r="H56" s="19">
        <f t="shared" si="0"/>
        <v>7675100</v>
      </c>
      <c r="I56" s="19"/>
      <c r="J56" s="19">
        <f t="shared" si="1"/>
        <v>7675100</v>
      </c>
      <c r="K56" s="19"/>
      <c r="L56" s="19">
        <f t="shared" si="10"/>
        <v>0</v>
      </c>
      <c r="M56" s="19">
        <f t="shared" si="11"/>
        <v>0</v>
      </c>
    </row>
    <row r="57" spans="1:13" ht="195" customHeight="1">
      <c r="A57" s="3" t="s">
        <v>42</v>
      </c>
      <c r="B57" s="13"/>
      <c r="C57" s="13"/>
      <c r="D57" s="13"/>
      <c r="E57" s="13"/>
      <c r="F57" s="21">
        <v>11000</v>
      </c>
      <c r="G57" s="19">
        <v>11000</v>
      </c>
      <c r="H57" s="19">
        <f t="shared" si="0"/>
        <v>0</v>
      </c>
      <c r="I57" s="19"/>
      <c r="J57" s="19">
        <f t="shared" si="1"/>
        <v>11000</v>
      </c>
      <c r="K57" s="19"/>
      <c r="L57" s="19">
        <f t="shared" si="2"/>
        <v>0</v>
      </c>
      <c r="M57" s="19">
        <f t="shared" si="3"/>
        <v>0</v>
      </c>
    </row>
    <row r="58" spans="1:13" s="28" customFormat="1">
      <c r="A58" s="5" t="s">
        <v>6</v>
      </c>
      <c r="B58" s="11">
        <f t="shared" ref="B58:G58" si="12">SUM(B38:B57)</f>
        <v>23193392.710000001</v>
      </c>
      <c r="C58" s="11">
        <f t="shared" si="12"/>
        <v>0</v>
      </c>
      <c r="D58" s="11">
        <f t="shared" si="12"/>
        <v>23193392.710000001</v>
      </c>
      <c r="E58" s="11">
        <f t="shared" si="12"/>
        <v>1197032.6000000001</v>
      </c>
      <c r="F58" s="15">
        <f t="shared" si="12"/>
        <v>684818600</v>
      </c>
      <c r="G58" s="11">
        <f t="shared" si="12"/>
        <v>750248500</v>
      </c>
      <c r="H58" s="16">
        <f t="shared" si="0"/>
        <v>65429900</v>
      </c>
      <c r="I58" s="11">
        <f>SUM(I38:I57)</f>
        <v>161018079.31</v>
      </c>
      <c r="J58" s="16">
        <f>G58-I58</f>
        <v>589230420.69000006</v>
      </c>
      <c r="K58" s="11">
        <f>SUM(K38:K57)</f>
        <v>152602196.85000002</v>
      </c>
      <c r="L58" s="16">
        <f t="shared" si="2"/>
        <v>9612915.0599999726</v>
      </c>
      <c r="M58" s="16">
        <f t="shared" si="3"/>
        <v>9612915.0599999726</v>
      </c>
    </row>
    <row r="59" spans="1:13">
      <c r="A59" s="43" t="s">
        <v>7</v>
      </c>
      <c r="B59" s="44"/>
      <c r="C59" s="44"/>
      <c r="D59" s="44"/>
      <c r="E59" s="44"/>
      <c r="F59" s="40"/>
      <c r="G59" s="41"/>
      <c r="H59" s="41"/>
      <c r="I59" s="41"/>
      <c r="J59" s="41"/>
      <c r="K59" s="41"/>
      <c r="L59" s="41"/>
      <c r="M59" s="42"/>
    </row>
    <row r="60" spans="1:13" ht="123" customHeight="1">
      <c r="A60" s="3" t="s">
        <v>43</v>
      </c>
      <c r="B60" s="13"/>
      <c r="C60" s="13"/>
      <c r="D60" s="13"/>
      <c r="E60" s="13"/>
      <c r="F60" s="22">
        <v>0</v>
      </c>
      <c r="G60" s="19"/>
      <c r="H60" s="19">
        <f t="shared" si="0"/>
        <v>0</v>
      </c>
      <c r="I60" s="19"/>
      <c r="J60" s="19">
        <f t="shared" si="1"/>
        <v>0</v>
      </c>
      <c r="K60" s="19"/>
      <c r="L60" s="19">
        <f>I60+E60-K60</f>
        <v>0</v>
      </c>
      <c r="M60" s="19">
        <f t="shared" si="3"/>
        <v>0</v>
      </c>
    </row>
    <row r="61" spans="1:13" ht="122.25" customHeight="1">
      <c r="A61" s="3" t="s">
        <v>44</v>
      </c>
      <c r="B61" s="13"/>
      <c r="C61" s="13"/>
      <c r="D61" s="13"/>
      <c r="E61" s="13"/>
      <c r="F61" s="22">
        <v>1595500</v>
      </c>
      <c r="G61" s="19">
        <v>1943886</v>
      </c>
      <c r="H61" s="19">
        <f t="shared" si="0"/>
        <v>348386</v>
      </c>
      <c r="I61" s="19">
        <v>526175</v>
      </c>
      <c r="J61" s="19">
        <f t="shared" si="1"/>
        <v>1417711</v>
      </c>
      <c r="K61" s="19">
        <v>347304</v>
      </c>
      <c r="L61" s="19">
        <f t="shared" ref="L61:L71" si="13">I61+E61-K61</f>
        <v>178871</v>
      </c>
      <c r="M61" s="19">
        <f t="shared" si="3"/>
        <v>178871</v>
      </c>
    </row>
    <row r="62" spans="1:13" ht="137.25" customHeight="1">
      <c r="A62" s="3" t="s">
        <v>10</v>
      </c>
      <c r="B62" s="13"/>
      <c r="C62" s="13"/>
      <c r="D62" s="13"/>
      <c r="E62" s="13"/>
      <c r="F62" s="22">
        <v>218100</v>
      </c>
      <c r="G62" s="19"/>
      <c r="H62" s="19">
        <f t="shared" si="0"/>
        <v>-218100</v>
      </c>
      <c r="I62" s="19"/>
      <c r="J62" s="19">
        <f t="shared" si="1"/>
        <v>0</v>
      </c>
      <c r="K62" s="19"/>
      <c r="L62" s="19">
        <f t="shared" si="13"/>
        <v>0</v>
      </c>
      <c r="M62" s="19">
        <f t="shared" si="3"/>
        <v>0</v>
      </c>
    </row>
    <row r="63" spans="1:13" ht="105">
      <c r="A63" s="6" t="s">
        <v>45</v>
      </c>
      <c r="B63" s="13"/>
      <c r="C63" s="13"/>
      <c r="D63" s="13"/>
      <c r="E63" s="13"/>
      <c r="F63" s="22">
        <v>265000</v>
      </c>
      <c r="G63" s="19">
        <v>265000</v>
      </c>
      <c r="H63" s="19">
        <f t="shared" si="0"/>
        <v>0</v>
      </c>
      <c r="I63" s="19"/>
      <c r="J63" s="19">
        <f t="shared" si="1"/>
        <v>265000</v>
      </c>
      <c r="K63" s="19"/>
      <c r="L63" s="19">
        <f t="shared" si="13"/>
        <v>0</v>
      </c>
      <c r="M63" s="19">
        <f t="shared" si="3"/>
        <v>0</v>
      </c>
    </row>
    <row r="64" spans="1:13" ht="120">
      <c r="A64" s="3" t="s">
        <v>46</v>
      </c>
      <c r="B64" s="13"/>
      <c r="C64" s="13"/>
      <c r="D64" s="13"/>
      <c r="E64" s="13"/>
      <c r="F64" s="22">
        <v>34400</v>
      </c>
      <c r="G64" s="19">
        <v>34400</v>
      </c>
      <c r="H64" s="19">
        <f t="shared" si="0"/>
        <v>0</v>
      </c>
      <c r="I64" s="19"/>
      <c r="J64" s="19">
        <f t="shared" si="1"/>
        <v>34400</v>
      </c>
      <c r="K64" s="19"/>
      <c r="L64" s="19">
        <f t="shared" si="13"/>
        <v>0</v>
      </c>
      <c r="M64" s="19">
        <f>B64+C64-D64+E64+I64-K64</f>
        <v>0</v>
      </c>
    </row>
    <row r="65" spans="1:13" ht="60">
      <c r="A65" s="3" t="s">
        <v>80</v>
      </c>
      <c r="B65" s="13">
        <v>12500</v>
      </c>
      <c r="C65" s="13"/>
      <c r="D65" s="13">
        <v>12500</v>
      </c>
      <c r="E65" s="13"/>
      <c r="F65" s="22"/>
      <c r="G65" s="19"/>
      <c r="H65" s="19"/>
      <c r="I65" s="19"/>
      <c r="J65" s="19"/>
      <c r="K65" s="19"/>
      <c r="L65" s="19"/>
      <c r="M65" s="19"/>
    </row>
    <row r="66" spans="1:13" ht="60">
      <c r="A66" s="3" t="s">
        <v>75</v>
      </c>
      <c r="B66" s="13"/>
      <c r="C66" s="13"/>
      <c r="D66" s="13"/>
      <c r="E66" s="13"/>
      <c r="F66" s="22"/>
      <c r="G66" s="19">
        <v>3054000</v>
      </c>
      <c r="H66" s="19">
        <f t="shared" si="0"/>
        <v>3054000</v>
      </c>
      <c r="I66" s="19">
        <v>3054000</v>
      </c>
      <c r="J66" s="19">
        <f t="shared" si="1"/>
        <v>0</v>
      </c>
      <c r="K66" s="19">
        <v>2404000</v>
      </c>
      <c r="L66" s="19">
        <f t="shared" si="13"/>
        <v>650000</v>
      </c>
      <c r="M66" s="19">
        <f>B66+C66-D66+E66+I66-K66</f>
        <v>650000</v>
      </c>
    </row>
    <row r="67" spans="1:13" ht="105">
      <c r="A67" s="32" t="s">
        <v>76</v>
      </c>
      <c r="B67" s="13"/>
      <c r="C67" s="13"/>
      <c r="D67" s="13"/>
      <c r="E67" s="13"/>
      <c r="F67" s="22"/>
      <c r="G67" s="19">
        <v>400000</v>
      </c>
      <c r="H67" s="19">
        <f t="shared" si="0"/>
        <v>400000</v>
      </c>
      <c r="I67" s="19">
        <v>400000</v>
      </c>
      <c r="J67" s="19"/>
      <c r="K67" s="19"/>
      <c r="L67" s="19">
        <f t="shared" ref="L67:L69" si="14">I67+E67-K67</f>
        <v>400000</v>
      </c>
      <c r="M67" s="19">
        <f t="shared" ref="M67:M69" si="15">B67+C67-D67+E67+I67-K67</f>
        <v>400000</v>
      </c>
    </row>
    <row r="68" spans="1:13" ht="120">
      <c r="A68" s="32" t="s">
        <v>77</v>
      </c>
      <c r="B68" s="13"/>
      <c r="C68" s="13"/>
      <c r="D68" s="13"/>
      <c r="E68" s="13"/>
      <c r="F68" s="22"/>
      <c r="G68" s="19">
        <v>700000</v>
      </c>
      <c r="H68" s="19">
        <f t="shared" si="0"/>
        <v>700000</v>
      </c>
      <c r="I68" s="19">
        <v>700000</v>
      </c>
      <c r="J68" s="19"/>
      <c r="K68" s="19">
        <v>450000</v>
      </c>
      <c r="L68" s="19">
        <f t="shared" si="14"/>
        <v>250000</v>
      </c>
      <c r="M68" s="19">
        <f t="shared" si="15"/>
        <v>250000</v>
      </c>
    </row>
    <row r="69" spans="1:13" ht="120">
      <c r="A69" s="32" t="s">
        <v>79</v>
      </c>
      <c r="B69" s="13"/>
      <c r="C69" s="13"/>
      <c r="D69" s="13"/>
      <c r="E69" s="13"/>
      <c r="F69" s="22"/>
      <c r="G69" s="19">
        <v>1954000</v>
      </c>
      <c r="H69" s="19">
        <f t="shared" si="0"/>
        <v>1954000</v>
      </c>
      <c r="I69" s="19">
        <v>1954000</v>
      </c>
      <c r="J69" s="19"/>
      <c r="K69" s="19">
        <v>1954000</v>
      </c>
      <c r="L69" s="19">
        <f t="shared" si="14"/>
        <v>0</v>
      </c>
      <c r="M69" s="19">
        <f t="shared" si="15"/>
        <v>0</v>
      </c>
    </row>
    <row r="70" spans="1:13" s="28" customFormat="1" ht="18" customHeight="1">
      <c r="A70" s="5" t="s">
        <v>8</v>
      </c>
      <c r="B70" s="25">
        <f t="shared" ref="B70:G70" si="16">SUM(B60:B66)</f>
        <v>12500</v>
      </c>
      <c r="C70" s="25">
        <f t="shared" si="16"/>
        <v>0</v>
      </c>
      <c r="D70" s="25">
        <f t="shared" si="16"/>
        <v>12500</v>
      </c>
      <c r="E70" s="25">
        <f t="shared" si="16"/>
        <v>0</v>
      </c>
      <c r="F70" s="25">
        <f t="shared" si="16"/>
        <v>2113000</v>
      </c>
      <c r="G70" s="25">
        <f t="shared" si="16"/>
        <v>5297286</v>
      </c>
      <c r="H70" s="26">
        <f t="shared" si="0"/>
        <v>3184286</v>
      </c>
      <c r="I70" s="25">
        <f>SUM(I60:I66)</f>
        <v>3580175</v>
      </c>
      <c r="J70" s="26">
        <f t="shared" si="1"/>
        <v>1717111</v>
      </c>
      <c r="K70" s="25">
        <f>SUM(K60:K66)</f>
        <v>2751304</v>
      </c>
      <c r="L70" s="26">
        <f>I70+E70-K70</f>
        <v>828871</v>
      </c>
      <c r="M70" s="26">
        <f>B70+C70-D70+E70+I70-K70</f>
        <v>828871</v>
      </c>
    </row>
    <row r="71" spans="1:13" s="28" customFormat="1">
      <c r="A71" s="7" t="s">
        <v>47</v>
      </c>
      <c r="B71" s="27">
        <f t="shared" ref="B71:G71" si="17">B36+B58+B70</f>
        <v>23529434.73</v>
      </c>
      <c r="C71" s="27">
        <f t="shared" si="17"/>
        <v>0</v>
      </c>
      <c r="D71" s="27">
        <f t="shared" si="17"/>
        <v>23529434.73</v>
      </c>
      <c r="E71" s="27">
        <f t="shared" si="17"/>
        <v>1197032.6000000001</v>
      </c>
      <c r="F71" s="27">
        <f t="shared" si="17"/>
        <v>3511442100</v>
      </c>
      <c r="G71" s="27">
        <f t="shared" si="17"/>
        <v>3580306286</v>
      </c>
      <c r="H71" s="26">
        <f t="shared" si="0"/>
        <v>68864186</v>
      </c>
      <c r="I71" s="27">
        <f>I36+I58+I70</f>
        <v>682710520.80999994</v>
      </c>
      <c r="J71" s="27">
        <f>J36+J58+J70</f>
        <v>2897595765.1900001</v>
      </c>
      <c r="K71" s="27">
        <f>K36+K58+K70</f>
        <v>644086721.97000003</v>
      </c>
      <c r="L71" s="26">
        <f t="shared" si="13"/>
        <v>39820831.439999938</v>
      </c>
      <c r="M71" s="26">
        <f>M36+M58+M70</f>
        <v>39820831.440000027</v>
      </c>
    </row>
  </sheetData>
  <autoFilter ref="A5:M73"/>
  <mergeCells count="4">
    <mergeCell ref="A6:M6"/>
    <mergeCell ref="A37:M37"/>
    <mergeCell ref="A59:M59"/>
    <mergeCell ref="A2:M2"/>
  </mergeCells>
  <hyperlinks>
    <hyperlink ref="A26" r:id="rId1" display="consultantplus://offline/ref=53436AC90E950A2E932A75C8C68332DE14FC1CB5BA391DD66AFFC38DD7E7DF9C75223A361CE59B90D3B90Fd4W3K"/>
    <hyperlink ref="A32" r:id="rId2" display="consultantplus://offline/ref=A8442665E34D48168B916DBB4BAAE22E0483F9DB580DD427173FD627302773B472252ADCBC932B71E57520eEW9K"/>
    <hyperlink ref="A23" r:id="rId3" display="consultantplus://offline/ref=A8442665E34D48168B916DBB4BAAE22E0483F9DB580AD027133FD627302773B472252ADCBC932B71E57920eEW3K"/>
    <hyperlink ref="A24" r:id="rId4" display="consultantplus://offline/ref=A8442665E34D48168B916DBB4BAAE22E0483F9DB580AD027133FD627302773B472252ADCBC932B71E57920eEW3K"/>
  </hyperlinks>
  <pageMargins left="0.39370078740157483" right="0.39370078740157483" top="1.1811023622047245" bottom="0.39370078740157483" header="0" footer="0"/>
  <pageSetup paperSize="9" scale="55" orientation="landscape" verticalDpi="0" r:id="rId5"/>
  <headerFooter>
    <oddHeader>&amp;C&amp;P</oddHeader>
  </headerFooter>
  <rowBreaks count="2" manualBreakCount="2">
    <brk id="36" max="12" man="1"/>
    <brk id="58" max="12" man="1"/>
  </rowBreaks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2015-05-25T06:59:53Z</cp:lastPrinted>
  <dcterms:created xsi:type="dcterms:W3CDTF">2013-11-25T11:49:42Z</dcterms:created>
  <dcterms:modified xsi:type="dcterms:W3CDTF">2015-05-25T08:02:32Z</dcterms:modified>
</cp:coreProperties>
</file>