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14880" windowHeight="3750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N89" i="33" l="1"/>
  <c r="K89" i="33"/>
  <c r="D88" i="33"/>
  <c r="G88" i="33"/>
  <c r="G89" i="33"/>
  <c r="R89" i="33" l="1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D89" i="33" l="1"/>
  <c r="K32" i="33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K88" i="33" l="1"/>
  <c r="O88" i="33" s="1"/>
  <c r="O89" i="33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<sst xmlns="http://schemas.openxmlformats.org/spreadsheetml/2006/main" count="666" uniqueCount="434">
  <si>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</si>
  <si>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</si>
  <si>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</si>
  <si>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</si>
  <si>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</si>
  <si>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</si>
  <si>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</si>
  <si>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</si>
  <si>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</si>
  <si>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</si>
  <si>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</si>
  <si>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</si>
  <si>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</si>
  <si>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</si>
  <si>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</si>
  <si>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</si>
  <si>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</si>
  <si>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</si>
  <si>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</si>
  <si>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</si>
  <si>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</si>
  <si>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</si>
  <si>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</si>
  <si>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</si>
  <si>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</si>
  <si>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</si>
  <si>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</si>
  <si>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</si>
  <si>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</si>
  <si>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</si>
  <si>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</si>
  <si>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</si>
  <si>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</si>
  <si>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</si>
  <si>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</si>
  <si>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</si>
  <si>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</si>
  <si>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</si>
  <si>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</si>
  <si>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</si>
  <si>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</si>
  <si>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</si>
  <si>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</si>
  <si>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</si>
  <si>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</si>
  <si>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</si>
  <si>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</si>
  <si>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</si>
  <si>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</si>
  <si>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</si>
  <si>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</si>
  <si>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</si>
  <si>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</si>
  <si>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</si>
  <si>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</si>
  <si>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</si>
  <si>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</si>
  <si>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</si>
  <si>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</si>
  <si>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</si>
  <si>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</si>
  <si>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</si>
  <si>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</si>
  <si>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</si>
  <si>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</si>
  <si>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</si>
  <si>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</si>
  <si>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</si>
  <si>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</si>
  <si>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</si>
  <si>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</si>
  <si>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</si>
  <si>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</si>
  <si>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</si>
  <si>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</si>
  <si>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</si>
  <si>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</si>
  <si>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</si>
  <si>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</si>
  <si>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</si>
  <si>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</si>
  <si>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</si>
  <si>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</si>
  <si>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</si>
  <si>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</si>
  <si>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</si>
  <si>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</si>
  <si>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</si>
  <si>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</si>
  <si>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</si>
  <si>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</si>
  <si>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</si>
  <si>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</si>
  <si>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</si>
  <si>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</si>
  <si>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</si>
  <si>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</si>
  <si>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</si>
  <si>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</si>
  <si>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</si>
  <si>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</si>
  <si>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</si>
  <si>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</si>
  <si>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</si>
  <si>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</si>
  <si>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</si>
  <si>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</si>
  <si>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</si>
  <si>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</si>
  <si>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</si>
  <si>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</si>
  <si>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</si>
  <si>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</si>
  <si>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</si>
  <si>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</si>
  <si>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</si>
  <si>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</si>
  <si>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</si>
  <si>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</si>
  <si>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</si>
  <si>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</si>
  <si>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</si>
  <si>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</si>
  <si>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</si>
  <si>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</si>
  <si>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</si>
  <si>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</si>
  <si>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</si>
  <si>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</si>
  <si>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</si>
  <si>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</si>
  <si>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</si>
  <si>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</si>
  <si>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</si>
  <si>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</si>
  <si>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</si>
  <si>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</si>
  <si>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</si>
  <si>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</si>
  <si>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</si>
  <si>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</si>
  <si>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</si>
  <si>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</si>
  <si>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</si>
  <si>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</si>
  <si>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</si>
  <si>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</si>
  <si>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</si>
  <si>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</si>
  <si>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</si>
  <si>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</si>
  <si>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</si>
  <si>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</si>
  <si>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</si>
  <si>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</si>
  <si>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</si>
  <si>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</si>
  <si>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</si>
  <si>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</si>
  <si>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</si>
  <si>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</si>
  <si>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</si>
  <si>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</si>
  <si>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</si>
  <si>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</si>
  <si>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</si>
  <si>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</si>
  <si>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</si>
  <si>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</si>
  <si>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</si>
  <si>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</si>
  <si>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</si>
  <si>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</si>
  <si>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</si>
  <si>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</si>
  <si>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</si>
  <si>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</si>
  <si>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</si>
  <si>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</si>
  <si>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</si>
  <si>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</si>
  <si>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</si>
  <si>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</si>
  <si>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</si>
  <si>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</si>
  <si>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</si>
  <si>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</si>
  <si>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</si>
  <si>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</si>
  <si>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</si>
  <si>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</si>
  <si>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</si>
  <si>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</si>
  <si>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</si>
  <si>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</si>
  <si>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</si>
  <si>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</si>
  <si>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</si>
  <si>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</si>
  <si>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</si>
  <si>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</si>
  <si>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</si>
  <si>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</si>
  <si>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</si>
  <si>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</si>
  <si>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</si>
  <si>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</si>
  <si>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</si>
  <si>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</si>
  <si>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</si>
  <si>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</si>
  <si>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</si>
  <si>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</si>
  <si>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</si>
  <si>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</si>
  <si>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</si>
  <si>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</si>
  <si>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</si>
  <si>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</si>
  <si>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</si>
  <si>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</si>
  <si>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</si>
  <si>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</si>
  <si>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</si>
  <si>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</si>
  <si>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</si>
  <si>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</si>
  <si>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</si>
  <si>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</si>
  <si>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</si>
  <si>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</si>
  <si>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</si>
  <si>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</si>
  <si>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</si>
  <si>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</si>
  <si>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</si>
  <si>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</si>
  <si>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</si>
  <si>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</si>
  <si>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</si>
  <si>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</si>
  <si>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</si>
  <si>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</si>
  <si>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</si>
  <si>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</si>
  <si>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</si>
  <si>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</si>
  <si>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</si>
  <si>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</si>
  <si>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</si>
  <si>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</si>
  <si>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</si>
  <si>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</si>
  <si>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</si>
  <si>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</si>
  <si>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</si>
  <si>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</si>
  <si>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</si>
  <si>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</si>
  <si>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</si>
  <si>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</si>
  <si>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</si>
  <si>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</si>
  <si>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</si>
  <si>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</si>
  <si>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</si>
  <si>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</si>
  <si>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</si>
  <si>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</si>
  <si>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</si>
  <si>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</si>
  <si>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</si>
  <si>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</si>
  <si>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</si>
  <si>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</si>
  <si>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</si>
  <si>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</si>
  <si>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</si>
  <si>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</si>
  <si>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</si>
  <si>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</si>
  <si>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</si>
  <si>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</si>
  <si>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</si>
  <si>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</si>
  <si>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</si>
  <si>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</si>
  <si>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</si>
  <si>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</si>
  <si>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</si>
  <si>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</si>
  <si>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</si>
  <si>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</si>
  <si>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</si>
  <si>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</si>
  <si>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</si>
  <si>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</si>
  <si>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</si>
  <si>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</si>
  <si>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</si>
  <si>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</si>
  <si>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</si>
  <si>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</si>
  <si>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</si>
  <si>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</si>
  <si>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</si>
  <si>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</si>
  <si>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</si>
  <si>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</si>
  <si>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</si>
  <si>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</si>
  <si>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</si>
  <si>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</si>
  <si>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</si>
  <si>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</si>
  <si>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</si>
  <si>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</si>
  <si>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</si>
  <si>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</si>
  <si>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</si>
  <si>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</si>
  <si>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</si>
  <si>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</si>
  <si>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</si>
  <si>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</si>
  <si>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</si>
  <si>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</si>
  <si>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</si>
  <si>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</si>
  <si>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</si>
  <si>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</si>
  <si>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</si>
  <si>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</si>
  <si>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</si>
  <si>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</si>
  <si>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</si>
  <si>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</si>
  <si>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</si>
  <si>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</si>
  <si>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</si>
  <si>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</si>
  <si>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</si>
  <si>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</si>
  <si>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</si>
  <si>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</si>
  <si>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</si>
  <si>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</si>
  <si>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</si>
  <si>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</si>
  <si>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</si>
  <si>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</si>
  <si>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</si>
  <si>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</si>
  <si>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</si>
  <si>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</si>
  <si>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</si>
  <si>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</si>
  <si>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</si>
  <si>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</si>
  <si>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</si>
  <si>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</si>
  <si>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</si>
  <si>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</si>
  <si>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</si>
  <si>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</si>
  <si>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</si>
  <si>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</si>
  <si>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</si>
  <si>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</si>
  <si>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</si>
  <si>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</si>
  <si>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</si>
  <si>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</si>
  <si>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</si>
  <si>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</si>
  <si>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</si>
  <si>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</si>
  <si>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</si>
  <si>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</si>
  <si>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</si>
  <si>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</si>
  <si>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</si>
  <si>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</si>
  <si>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</si>
  <si>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</si>
  <si>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</si>
  <si>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</si>
  <si>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</si>
  <si>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</si>
  <si>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</si>
  <si>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</si>
  <si>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</si>
  <si>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</si>
  <si>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</si>
  <si>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</si>
  <si>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</si>
  <si>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</si>
  <si>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</si>
  <si>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</si>
  <si>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</si>
  <si>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</si>
  <si>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</si>
  <si>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</si>
  <si>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</si>
  <si>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</si>
  <si>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</si>
  <si>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</si>
  <si>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</si>
  <si>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</si>
  <si>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</si>
  <si>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</si>
  <si>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</si>
  <si>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</si>
  <si>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</si>
  <si>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</si>
  <si>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</si>
  <si>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</si>
  <si>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</si>
  <si>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</si>
  <si>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</si>
  <si>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</si>
  <si>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</si>
  <si>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</si>
  <si>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</si>
  <si>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</si>
  <si>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</si>
  <si>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</si>
  <si>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</si>
  <si>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</si>
  <si>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</si>
  <si>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</si>
  <si>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</si>
  <si>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Кассовый расход на 01.07.2024 (рублей)</t>
  </si>
  <si>
    <t>Отчет о ходе исполнения комплексного плана (сетевого графика) на 01.07.2024 года по реализации муниципальных программ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</si>
</sst>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M270" sqref="M270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3" t="s">
        <v>433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8" s="1" customFormat="1" ht="36" customHeight="1" x14ac:dyDescent="0.3">
      <c r="A2" s="145" t="s">
        <v>1</v>
      </c>
      <c r="B2" s="37" t="s">
        <v>430</v>
      </c>
      <c r="C2" s="147" t="s">
        <v>428</v>
      </c>
      <c r="D2" s="149" t="s">
        <v>429</v>
      </c>
      <c r="E2" s="149"/>
      <c r="F2" s="149"/>
      <c r="G2" s="149"/>
      <c r="H2" s="149" t="s">
        <v>419</v>
      </c>
      <c r="I2" s="149"/>
      <c r="J2" s="149"/>
      <c r="K2" s="150" t="s">
        <v>432</v>
      </c>
      <c r="L2" s="150"/>
      <c r="M2" s="150"/>
      <c r="N2" s="150"/>
      <c r="O2" s="151" t="s">
        <v>32</v>
      </c>
      <c r="P2" s="152"/>
      <c r="Q2" s="152"/>
      <c r="R2" s="153"/>
    </row>
    <row r="3" spans="1:18" s="1" customFormat="1" ht="82.5" customHeight="1" x14ac:dyDescent="0.3">
      <c r="A3" s="146"/>
      <c r="B3" s="46" t="s">
        <v>423</v>
      </c>
      <c r="C3" s="148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40" t="s">
        <v>246</v>
      </c>
      <c r="B5" s="141"/>
      <c r="C5" s="142"/>
      <c r="D5" s="43">
        <f>D7+D49+D69+D88+D92+D109+D172+D193+D220+D224+D236+D241+D244+D254+D122+D258</f>
        <v>7512665981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3887625265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5364038264.2299995</v>
      </c>
      <c r="L5" s="43">
        <f t="shared" si="0"/>
        <v>2752967457.7800007</v>
      </c>
      <c r="M5" s="43"/>
      <c r="N5" s="43">
        <f>N7+N49+N69+N88+N92+N109+N172+N193+N220+N224+N236+N241+N244+N254+N122+N258</f>
        <v>2610728014.4500003</v>
      </c>
      <c r="O5" s="44">
        <f>K5/D5*100</f>
        <v>71.399930168544515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9" t="s">
        <v>12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</row>
    <row r="7" spans="1:18" s="2" customFormat="1" ht="48" hidden="1" customHeight="1" x14ac:dyDescent="0.3">
      <c r="A7" s="13">
        <v>1</v>
      </c>
      <c r="B7" s="136" t="s">
        <v>31</v>
      </c>
      <c r="C7" s="136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8" t="s">
        <v>120</v>
      </c>
      <c r="B30" s="137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8"/>
      <c r="B31" s="137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8" t="s">
        <v>124</v>
      </c>
      <c r="B34" s="137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8"/>
      <c r="B35" s="137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8"/>
      <c r="B36" s="137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8"/>
      <c r="B37" s="137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8"/>
      <c r="B38" s="137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8"/>
      <c r="B39" s="137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4" t="s">
        <v>44</v>
      </c>
      <c r="C49" s="154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9" t="s">
        <v>266</v>
      </c>
      <c r="B67" s="159"/>
      <c r="C67" s="159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60" t="s">
        <v>16</v>
      </c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</row>
    <row r="69" spans="1:18" s="2" customFormat="1" ht="45.75" hidden="1" customHeight="1" x14ac:dyDescent="0.3">
      <c r="A69" s="13" t="s">
        <v>267</v>
      </c>
      <c r="B69" s="156" t="s">
        <v>37</v>
      </c>
      <c r="C69" s="157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8" t="s">
        <v>15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33"/>
      <c r="Q87" s="47"/>
      <c r="R87" s="45"/>
    </row>
    <row r="88" spans="1:18" s="111" customFormat="1" ht="54.75" customHeight="1" x14ac:dyDescent="0.3">
      <c r="A88" s="48" t="s">
        <v>10</v>
      </c>
      <c r="B88" s="162" t="s">
        <v>425</v>
      </c>
      <c r="C88" s="163"/>
      <c r="D88" s="50">
        <f>G88</f>
        <v>90843408</v>
      </c>
      <c r="E88" s="50">
        <f t="shared" ref="E88:Q88" si="46">E90</f>
        <v>0</v>
      </c>
      <c r="F88" s="50">
        <f t="shared" si="46"/>
        <v>0</v>
      </c>
      <c r="G88" s="50">
        <f>G89</f>
        <v>90843408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37129230.170000002</v>
      </c>
      <c r="L88" s="50">
        <f t="shared" si="46"/>
        <v>0</v>
      </c>
      <c r="M88" s="50">
        <f t="shared" si="46"/>
        <v>0</v>
      </c>
      <c r="N88" s="50">
        <f>N89</f>
        <v>37129230.170000002</v>
      </c>
      <c r="O88" s="51">
        <f>K88/D88*100</f>
        <v>40.871683468766392</v>
      </c>
      <c r="P88" s="50">
        <f t="shared" si="46"/>
        <v>0</v>
      </c>
      <c r="Q88" s="50">
        <f t="shared" si="46"/>
        <v>0</v>
      </c>
      <c r="R88" s="52">
        <f>N88/G88*100</f>
        <v>40.871683468766392</v>
      </c>
    </row>
    <row r="89" spans="1:18" s="117" customFormat="1" ht="56.25" x14ac:dyDescent="0.3">
      <c r="A89" s="53" t="s">
        <v>19</v>
      </c>
      <c r="B89" s="54" t="s">
        <v>431</v>
      </c>
      <c r="C89" s="49"/>
      <c r="D89" s="55">
        <f>E89+F89+G89</f>
        <v>90843408</v>
      </c>
      <c r="E89" s="55">
        <f>E90</f>
        <v>0</v>
      </c>
      <c r="F89" s="55">
        <f>F90</f>
        <v>0</v>
      </c>
      <c r="G89" s="55">
        <f>90793408+50000</f>
        <v>90843408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37129230.170000002</v>
      </c>
      <c r="L89" s="55">
        <f t="shared" ref="L89" si="50">L90</f>
        <v>0</v>
      </c>
      <c r="M89" s="55">
        <v>0</v>
      </c>
      <c r="N89" s="55">
        <f>37079230.17+50000</f>
        <v>37129230.170000002</v>
      </c>
      <c r="O89" s="56">
        <f>K89/D89*100</f>
        <v>40.871683468766392</v>
      </c>
      <c r="P89" s="57">
        <v>0</v>
      </c>
      <c r="Q89" s="55">
        <v>0</v>
      </c>
      <c r="R89" s="58">
        <f>N89/G89*100</f>
        <v>40.871683468766392</v>
      </c>
    </row>
    <row r="90" spans="1:18" s="63" customFormat="1" ht="51.75" hidden="1" customHeight="1" x14ac:dyDescent="0.3">
      <c r="A90" s="116" t="s">
        <v>53</v>
      </c>
      <c r="B90" s="115" t="s">
        <v>424</v>
      </c>
      <c r="C90" s="65" t="s">
        <v>4</v>
      </c>
      <c r="D90" s="68">
        <f>G90</f>
        <v>90843408</v>
      </c>
      <c r="E90" s="68">
        <v>0</v>
      </c>
      <c r="F90" s="68">
        <v>0</v>
      </c>
      <c r="G90" s="68">
        <v>90843408</v>
      </c>
      <c r="H90" s="68">
        <f t="shared" ref="H90" si="51">I90+J90</f>
        <v>24150452.34</v>
      </c>
      <c r="I90" s="68">
        <v>0</v>
      </c>
      <c r="J90" s="68">
        <f t="shared" ref="J90" si="52">N90</f>
        <v>24150452.34</v>
      </c>
      <c r="K90" s="68">
        <f>L90+M90+N90</f>
        <v>24150452.34</v>
      </c>
      <c r="L90" s="68">
        <v>0</v>
      </c>
      <c r="M90" s="60">
        <v>0</v>
      </c>
      <c r="N90" s="68">
        <v>24150452.34</v>
      </c>
      <c r="O90" s="69">
        <f>K90/D90*100</f>
        <v>26.584705342626513</v>
      </c>
      <c r="P90" s="70">
        <v>0</v>
      </c>
      <c r="Q90" s="60">
        <v>0</v>
      </c>
      <c r="R90" s="71">
        <f>N90/G90*100</f>
        <v>26.584705342626513</v>
      </c>
    </row>
    <row r="91" spans="1:18" s="73" customFormat="1" ht="35.25" hidden="1" customHeight="1" x14ac:dyDescent="0.3">
      <c r="A91" s="155" t="s">
        <v>17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72"/>
      <c r="Q91" s="72"/>
      <c r="R91" s="72"/>
    </row>
    <row r="92" spans="1:18" s="76" customFormat="1" ht="47.25" hidden="1" customHeight="1" x14ac:dyDescent="0.3">
      <c r="A92" s="59" t="s">
        <v>90</v>
      </c>
      <c r="B92" s="123" t="s">
        <v>41</v>
      </c>
      <c r="C92" s="123"/>
      <c r="D92" s="74">
        <f>D93+D101</f>
        <v>947199160</v>
      </c>
      <c r="E92" s="74">
        <f t="shared" ref="E92:N92" si="53">E93+E101</f>
        <v>502245460</v>
      </c>
      <c r="F92" s="74"/>
      <c r="G92" s="74">
        <f t="shared" si="53"/>
        <v>444953700</v>
      </c>
      <c r="H92" s="74">
        <f t="shared" si="53"/>
        <v>777884050.88</v>
      </c>
      <c r="I92" s="74">
        <f t="shared" si="53"/>
        <v>453150600</v>
      </c>
      <c r="J92" s="74">
        <f t="shared" si="53"/>
        <v>324733450.88</v>
      </c>
      <c r="K92" s="74">
        <f>K93+K101</f>
        <v>774483910.88</v>
      </c>
      <c r="L92" s="74">
        <f t="shared" si="53"/>
        <v>449750460</v>
      </c>
      <c r="M92" s="74"/>
      <c r="N92" s="74">
        <f t="shared" si="53"/>
        <v>324733450.88</v>
      </c>
      <c r="O92" s="75">
        <f>K92/D92*100</f>
        <v>81.765688103017325</v>
      </c>
      <c r="P92" s="62">
        <f>L92/E92*100</f>
        <v>89.547939368132873</v>
      </c>
      <c r="Q92" s="62"/>
      <c r="R92" s="62"/>
    </row>
    <row r="93" spans="1:18" s="76" customFormat="1" ht="57.75" hidden="1" customHeight="1" x14ac:dyDescent="0.3">
      <c r="A93" s="59" t="s">
        <v>26</v>
      </c>
      <c r="B93" s="64" t="s">
        <v>158</v>
      </c>
      <c r="C93" s="64"/>
      <c r="D93" s="74">
        <f>SUM(D94:D100)</f>
        <v>309254983</v>
      </c>
      <c r="E93" s="74">
        <f t="shared" ref="E93:N93" si="54">SUM(E94:E100)</f>
        <v>6584460</v>
      </c>
      <c r="F93" s="74"/>
      <c r="G93" s="74">
        <f t="shared" si="54"/>
        <v>302670523</v>
      </c>
      <c r="H93" s="74">
        <f t="shared" si="54"/>
        <v>209247508.87999997</v>
      </c>
      <c r="I93" s="74">
        <f t="shared" si="54"/>
        <v>6584600</v>
      </c>
      <c r="J93" s="74">
        <f t="shared" si="54"/>
        <v>202662908.87999997</v>
      </c>
      <c r="K93" s="74">
        <f>SUM(K94:K100)</f>
        <v>205847368.87999997</v>
      </c>
      <c r="L93" s="74">
        <f t="shared" si="54"/>
        <v>3184460</v>
      </c>
      <c r="M93" s="74"/>
      <c r="N93" s="74">
        <f t="shared" si="54"/>
        <v>202662908.87999997</v>
      </c>
      <c r="O93" s="75">
        <f>K93/D93*100</f>
        <v>66.562345053628434</v>
      </c>
      <c r="P93" s="62">
        <f>L93/E93*100</f>
        <v>48.363267450937506</v>
      </c>
      <c r="Q93" s="62"/>
      <c r="R93" s="62"/>
    </row>
    <row r="94" spans="1:18" s="76" customFormat="1" ht="51.75" hidden="1" customHeight="1" x14ac:dyDescent="0.3">
      <c r="A94" s="66" t="s">
        <v>285</v>
      </c>
      <c r="B94" s="77" t="s">
        <v>132</v>
      </c>
      <c r="C94" s="78" t="s">
        <v>8</v>
      </c>
      <c r="D94" s="68">
        <f t="shared" ref="D94:D100" si="55">E94+G94</f>
        <v>283154781</v>
      </c>
      <c r="E94" s="68">
        <v>0</v>
      </c>
      <c r="F94" s="68"/>
      <c r="G94" s="68">
        <v>283154781</v>
      </c>
      <c r="H94" s="68">
        <f>I94+J94</f>
        <v>185537033.41999999</v>
      </c>
      <c r="I94" s="68">
        <v>0</v>
      </c>
      <c r="J94" s="68">
        <f>N94</f>
        <v>185537033.41999999</v>
      </c>
      <c r="K94" s="71">
        <f>L94+N94</f>
        <v>185537033.41999999</v>
      </c>
      <c r="L94" s="71">
        <v>0</v>
      </c>
      <c r="M94" s="71"/>
      <c r="N94" s="71">
        <v>185537033.41999999</v>
      </c>
      <c r="O94" s="79">
        <f t="shared" ref="O94:O107" si="56">K94/D94*100</f>
        <v>65.524951676517858</v>
      </c>
      <c r="P94" s="70">
        <v>0</v>
      </c>
      <c r="Q94" s="70"/>
      <c r="R94" s="70"/>
    </row>
    <row r="95" spans="1:18" s="76" customFormat="1" ht="32.25" hidden="1" customHeight="1" x14ac:dyDescent="0.3">
      <c r="A95" s="66" t="s">
        <v>286</v>
      </c>
      <c r="B95" s="77" t="s">
        <v>159</v>
      </c>
      <c r="C95" s="78" t="s">
        <v>8</v>
      </c>
      <c r="D95" s="68">
        <f t="shared" si="55"/>
        <v>327340</v>
      </c>
      <c r="E95" s="68">
        <v>0</v>
      </c>
      <c r="F95" s="68"/>
      <c r="G95" s="68">
        <v>327340</v>
      </c>
      <c r="H95" s="68">
        <f t="shared" ref="H95:H100" si="57">I95+J95</f>
        <v>326812</v>
      </c>
      <c r="I95" s="68">
        <v>0</v>
      </c>
      <c r="J95" s="68">
        <f t="shared" ref="J95:J100" si="58">N95</f>
        <v>326812</v>
      </c>
      <c r="K95" s="71">
        <f t="shared" ref="K95:K100" si="59">L95+N95</f>
        <v>326812</v>
      </c>
      <c r="L95" s="71">
        <v>0</v>
      </c>
      <c r="M95" s="71"/>
      <c r="N95" s="71">
        <v>326812</v>
      </c>
      <c r="O95" s="79">
        <f t="shared" si="56"/>
        <v>99.838699822814206</v>
      </c>
      <c r="P95" s="70">
        <v>0</v>
      </c>
      <c r="Q95" s="70"/>
      <c r="R95" s="70"/>
    </row>
    <row r="96" spans="1:18" s="76" customFormat="1" ht="49.5" hidden="1" customHeight="1" x14ac:dyDescent="0.3">
      <c r="A96" s="66" t="s">
        <v>287</v>
      </c>
      <c r="B96" s="67" t="s">
        <v>160</v>
      </c>
      <c r="C96" s="78" t="s">
        <v>8</v>
      </c>
      <c r="D96" s="68">
        <f t="shared" si="55"/>
        <v>421910</v>
      </c>
      <c r="E96" s="68">
        <v>0</v>
      </c>
      <c r="F96" s="68"/>
      <c r="G96" s="68">
        <v>421910</v>
      </c>
      <c r="H96" s="68">
        <f t="shared" si="57"/>
        <v>421910</v>
      </c>
      <c r="I96" s="68">
        <v>0</v>
      </c>
      <c r="J96" s="68">
        <f t="shared" si="58"/>
        <v>421910</v>
      </c>
      <c r="K96" s="71">
        <f t="shared" si="59"/>
        <v>421910</v>
      </c>
      <c r="L96" s="71">
        <v>0</v>
      </c>
      <c r="M96" s="71"/>
      <c r="N96" s="71">
        <v>421910</v>
      </c>
      <c r="O96" s="79">
        <f t="shared" si="56"/>
        <v>100</v>
      </c>
      <c r="P96" s="70">
        <v>0</v>
      </c>
      <c r="Q96" s="70"/>
      <c r="R96" s="70"/>
    </row>
    <row r="97" spans="1:18" s="76" customFormat="1" ht="30.75" hidden="1" customHeight="1" x14ac:dyDescent="0.3">
      <c r="A97" s="121" t="s">
        <v>288</v>
      </c>
      <c r="B97" s="124" t="s">
        <v>161</v>
      </c>
      <c r="C97" s="78" t="s">
        <v>8</v>
      </c>
      <c r="D97" s="68">
        <f t="shared" si="55"/>
        <v>17094452</v>
      </c>
      <c r="E97" s="68">
        <v>0</v>
      </c>
      <c r="F97" s="68"/>
      <c r="G97" s="68">
        <v>17094452</v>
      </c>
      <c r="H97" s="68">
        <f t="shared" si="57"/>
        <v>14848410.26</v>
      </c>
      <c r="I97" s="68">
        <v>0</v>
      </c>
      <c r="J97" s="68">
        <f t="shared" si="58"/>
        <v>14848410.26</v>
      </c>
      <c r="K97" s="71">
        <f t="shared" si="59"/>
        <v>14848410.26</v>
      </c>
      <c r="L97" s="71">
        <v>0</v>
      </c>
      <c r="M97" s="71"/>
      <c r="N97" s="71">
        <v>14848410.26</v>
      </c>
      <c r="O97" s="79">
        <f t="shared" si="56"/>
        <v>86.860990103689787</v>
      </c>
      <c r="P97" s="70">
        <v>0</v>
      </c>
      <c r="Q97" s="70"/>
      <c r="R97" s="70"/>
    </row>
    <row r="98" spans="1:18" s="76" customFormat="1" ht="31.5" hidden="1" customHeight="1" x14ac:dyDescent="0.3">
      <c r="A98" s="121"/>
      <c r="B98" s="124"/>
      <c r="C98" s="78" t="s">
        <v>6</v>
      </c>
      <c r="D98" s="68">
        <f t="shared" si="55"/>
        <v>1672040</v>
      </c>
      <c r="E98" s="68">
        <v>0</v>
      </c>
      <c r="F98" s="68"/>
      <c r="G98" s="68">
        <v>1672040</v>
      </c>
      <c r="H98" s="68">
        <f t="shared" si="57"/>
        <v>1528743.2</v>
      </c>
      <c r="I98" s="68">
        <v>0</v>
      </c>
      <c r="J98" s="68">
        <f t="shared" si="58"/>
        <v>1528743.2</v>
      </c>
      <c r="K98" s="71">
        <f t="shared" si="59"/>
        <v>1528743.2</v>
      </c>
      <c r="L98" s="71">
        <v>0</v>
      </c>
      <c r="M98" s="71"/>
      <c r="N98" s="71">
        <v>1528743.2</v>
      </c>
      <c r="O98" s="79">
        <f t="shared" si="56"/>
        <v>91.429822253056145</v>
      </c>
      <c r="P98" s="70">
        <v>0</v>
      </c>
      <c r="Q98" s="70"/>
      <c r="R98" s="70"/>
    </row>
    <row r="99" spans="1:18" s="76" customFormat="1" ht="61.5" hidden="1" customHeight="1" x14ac:dyDescent="0.3">
      <c r="A99" s="80" t="s">
        <v>289</v>
      </c>
      <c r="B99" s="67" t="s">
        <v>62</v>
      </c>
      <c r="C99" s="78" t="s">
        <v>8</v>
      </c>
      <c r="D99" s="68">
        <f t="shared" si="55"/>
        <v>984460</v>
      </c>
      <c r="E99" s="68">
        <v>984460</v>
      </c>
      <c r="F99" s="68"/>
      <c r="G99" s="68">
        <v>0</v>
      </c>
      <c r="H99" s="68">
        <f t="shared" si="57"/>
        <v>984600</v>
      </c>
      <c r="I99" s="68">
        <v>984600</v>
      </c>
      <c r="J99" s="68">
        <f t="shared" si="58"/>
        <v>0</v>
      </c>
      <c r="K99" s="71">
        <f t="shared" si="59"/>
        <v>984460</v>
      </c>
      <c r="L99" s="71">
        <v>984460</v>
      </c>
      <c r="M99" s="71"/>
      <c r="N99" s="71">
        <v>0</v>
      </c>
      <c r="O99" s="79">
        <f t="shared" si="56"/>
        <v>100</v>
      </c>
      <c r="P99" s="70">
        <f>L99/E99*100</f>
        <v>100</v>
      </c>
      <c r="Q99" s="70"/>
      <c r="R99" s="70"/>
    </row>
    <row r="100" spans="1:18" s="76" customFormat="1" ht="46.5" hidden="1" customHeight="1" x14ac:dyDescent="0.3">
      <c r="A100" s="80" t="s">
        <v>290</v>
      </c>
      <c r="B100" s="67" t="s">
        <v>99</v>
      </c>
      <c r="C100" s="78" t="s">
        <v>8</v>
      </c>
      <c r="D100" s="68">
        <f t="shared" si="55"/>
        <v>5600000</v>
      </c>
      <c r="E100" s="68">
        <v>5600000</v>
      </c>
      <c r="F100" s="68"/>
      <c r="G100" s="68">
        <v>0</v>
      </c>
      <c r="H100" s="68">
        <f t="shared" si="57"/>
        <v>5600000</v>
      </c>
      <c r="I100" s="68">
        <v>5600000</v>
      </c>
      <c r="J100" s="68">
        <f t="shared" si="58"/>
        <v>0</v>
      </c>
      <c r="K100" s="71">
        <f t="shared" si="59"/>
        <v>2200000</v>
      </c>
      <c r="L100" s="71">
        <v>2200000</v>
      </c>
      <c r="M100" s="71"/>
      <c r="N100" s="71">
        <v>0</v>
      </c>
      <c r="O100" s="79">
        <f t="shared" si="56"/>
        <v>39.285714285714285</v>
      </c>
      <c r="P100" s="70">
        <f>L100/E100*100</f>
        <v>39.285714285714285</v>
      </c>
      <c r="Q100" s="70"/>
      <c r="R100" s="70"/>
    </row>
    <row r="101" spans="1:18" s="63" customFormat="1" ht="63" hidden="1" customHeight="1" x14ac:dyDescent="0.3">
      <c r="A101" s="59" t="s">
        <v>27</v>
      </c>
      <c r="B101" s="64" t="s">
        <v>162</v>
      </c>
      <c r="C101" s="72"/>
      <c r="D101" s="60">
        <f>SUM(D102:D107)</f>
        <v>637944177</v>
      </c>
      <c r="E101" s="60">
        <f t="shared" ref="E101:N101" si="60">SUM(E102:E107)</f>
        <v>495661000</v>
      </c>
      <c r="F101" s="60"/>
      <c r="G101" s="60">
        <f t="shared" si="60"/>
        <v>142283177</v>
      </c>
      <c r="H101" s="60">
        <f t="shared" si="60"/>
        <v>568636542</v>
      </c>
      <c r="I101" s="60">
        <f t="shared" si="60"/>
        <v>446566000</v>
      </c>
      <c r="J101" s="60">
        <f t="shared" si="60"/>
        <v>122070542</v>
      </c>
      <c r="K101" s="60">
        <f>SUM(K102:K107)</f>
        <v>568636542</v>
      </c>
      <c r="L101" s="60">
        <f t="shared" si="60"/>
        <v>446566000</v>
      </c>
      <c r="M101" s="60"/>
      <c r="N101" s="60">
        <f t="shared" si="60"/>
        <v>122070542</v>
      </c>
      <c r="O101" s="75">
        <f t="shared" si="56"/>
        <v>89.135783741153261</v>
      </c>
      <c r="P101" s="62">
        <f>L101/E101*100</f>
        <v>90.095044798763666</v>
      </c>
      <c r="Q101" s="62"/>
      <c r="R101" s="62"/>
    </row>
    <row r="102" spans="1:18" s="76" customFormat="1" ht="45.75" hidden="1" customHeight="1" x14ac:dyDescent="0.3">
      <c r="A102" s="66" t="s">
        <v>291</v>
      </c>
      <c r="B102" s="67" t="s">
        <v>163</v>
      </c>
      <c r="C102" s="78" t="s">
        <v>8</v>
      </c>
      <c r="D102" s="68">
        <f t="shared" ref="D102:D107" si="61">E102+G102</f>
        <v>2706783</v>
      </c>
      <c r="E102" s="68">
        <v>0</v>
      </c>
      <c r="F102" s="68"/>
      <c r="G102" s="68">
        <v>2706783</v>
      </c>
      <c r="H102" s="68">
        <f>I102+J102</f>
        <v>74981.22</v>
      </c>
      <c r="I102" s="68">
        <v>0</v>
      </c>
      <c r="J102" s="68">
        <f>N102</f>
        <v>74981.22</v>
      </c>
      <c r="K102" s="71">
        <f>L102+N102</f>
        <v>74981.22</v>
      </c>
      <c r="L102" s="71">
        <v>0</v>
      </c>
      <c r="M102" s="71"/>
      <c r="N102" s="71">
        <v>74981.22</v>
      </c>
      <c r="O102" s="79">
        <f t="shared" si="56"/>
        <v>2.7701230575188331</v>
      </c>
      <c r="P102" s="70">
        <v>0</v>
      </c>
      <c r="Q102" s="70"/>
      <c r="R102" s="70"/>
    </row>
    <row r="103" spans="1:18" s="76" customFormat="1" ht="45.75" hidden="1" customHeight="1" x14ac:dyDescent="0.3">
      <c r="A103" s="66" t="s">
        <v>292</v>
      </c>
      <c r="B103" s="67" t="s">
        <v>132</v>
      </c>
      <c r="C103" s="78" t="s">
        <v>8</v>
      </c>
      <c r="D103" s="68">
        <f t="shared" si="61"/>
        <v>18096060</v>
      </c>
      <c r="E103" s="68">
        <v>0</v>
      </c>
      <c r="F103" s="68"/>
      <c r="G103" s="68">
        <v>18096060</v>
      </c>
      <c r="H103" s="68">
        <f t="shared" ref="H103:H107" si="62">I103+J103</f>
        <v>15830562.77</v>
      </c>
      <c r="I103" s="68">
        <v>0</v>
      </c>
      <c r="J103" s="68">
        <f t="shared" ref="J103:J107" si="63">N103</f>
        <v>15830562.77</v>
      </c>
      <c r="K103" s="71">
        <f t="shared" ref="K103:K107" si="64">L103+N103</f>
        <v>15830562.77</v>
      </c>
      <c r="L103" s="71">
        <v>0</v>
      </c>
      <c r="M103" s="71"/>
      <c r="N103" s="71">
        <v>15830562.77</v>
      </c>
      <c r="O103" s="79">
        <f t="shared" si="56"/>
        <v>87.480715525921099</v>
      </c>
      <c r="P103" s="70">
        <v>0</v>
      </c>
      <c r="Q103" s="70"/>
      <c r="R103" s="70"/>
    </row>
    <row r="104" spans="1:18" s="76" customFormat="1" ht="34.5" hidden="1" customHeight="1" x14ac:dyDescent="0.3">
      <c r="A104" s="66" t="s">
        <v>293</v>
      </c>
      <c r="B104" s="67" t="s">
        <v>63</v>
      </c>
      <c r="C104" s="78" t="s">
        <v>2</v>
      </c>
      <c r="D104" s="68">
        <f t="shared" si="61"/>
        <v>560174170</v>
      </c>
      <c r="E104" s="68">
        <v>446566000</v>
      </c>
      <c r="F104" s="68"/>
      <c r="G104" s="68">
        <v>113608170</v>
      </c>
      <c r="H104" s="68">
        <f t="shared" si="62"/>
        <v>552730998.00999999</v>
      </c>
      <c r="I104" s="68">
        <v>446566000</v>
      </c>
      <c r="J104" s="68">
        <f t="shared" si="63"/>
        <v>106164998.01000001</v>
      </c>
      <c r="K104" s="81">
        <f>L104+N104</f>
        <v>552730998.00999999</v>
      </c>
      <c r="L104" s="71">
        <v>446566000</v>
      </c>
      <c r="M104" s="71"/>
      <c r="N104" s="71">
        <v>106164998.01000001</v>
      </c>
      <c r="O104" s="79">
        <f t="shared" si="56"/>
        <v>98.671275401720152</v>
      </c>
      <c r="P104" s="70">
        <f>L104/E104*100</f>
        <v>100</v>
      </c>
      <c r="Q104" s="70"/>
      <c r="R104" s="70"/>
    </row>
    <row r="105" spans="1:18" s="76" customFormat="1" ht="46.5" hidden="1" customHeight="1" x14ac:dyDescent="0.3">
      <c r="A105" s="66" t="s">
        <v>294</v>
      </c>
      <c r="B105" s="67" t="s">
        <v>164</v>
      </c>
      <c r="C105" s="78" t="s">
        <v>2</v>
      </c>
      <c r="D105" s="68">
        <f t="shared" si="61"/>
        <v>815320</v>
      </c>
      <c r="E105" s="68">
        <v>0</v>
      </c>
      <c r="F105" s="68"/>
      <c r="G105" s="68">
        <v>815320</v>
      </c>
      <c r="H105" s="68">
        <f t="shared" si="62"/>
        <v>0</v>
      </c>
      <c r="I105" s="68">
        <v>0</v>
      </c>
      <c r="J105" s="68">
        <f t="shared" si="63"/>
        <v>0</v>
      </c>
      <c r="K105" s="71">
        <f t="shared" si="64"/>
        <v>0</v>
      </c>
      <c r="L105" s="71">
        <v>0</v>
      </c>
      <c r="M105" s="71"/>
      <c r="N105" s="71">
        <v>0</v>
      </c>
      <c r="O105" s="79">
        <f t="shared" si="56"/>
        <v>0</v>
      </c>
      <c r="P105" s="70">
        <v>0</v>
      </c>
      <c r="Q105" s="70"/>
      <c r="R105" s="70"/>
    </row>
    <row r="106" spans="1:18" s="76" customFormat="1" ht="42" hidden="1" customHeight="1" x14ac:dyDescent="0.3">
      <c r="A106" s="66" t="s">
        <v>295</v>
      </c>
      <c r="B106" s="82" t="s">
        <v>64</v>
      </c>
      <c r="C106" s="78" t="s">
        <v>2</v>
      </c>
      <c r="D106" s="68">
        <f t="shared" si="61"/>
        <v>51967063</v>
      </c>
      <c r="E106" s="68">
        <v>49095000</v>
      </c>
      <c r="F106" s="68"/>
      <c r="G106" s="68">
        <v>2872063</v>
      </c>
      <c r="H106" s="68">
        <f t="shared" si="62"/>
        <v>0</v>
      </c>
      <c r="I106" s="68">
        <v>0</v>
      </c>
      <c r="J106" s="68">
        <f t="shared" si="63"/>
        <v>0</v>
      </c>
      <c r="K106" s="71">
        <f t="shared" si="64"/>
        <v>0</v>
      </c>
      <c r="L106" s="71">
        <v>0</v>
      </c>
      <c r="M106" s="71"/>
      <c r="N106" s="71">
        <v>0</v>
      </c>
      <c r="O106" s="79">
        <f t="shared" si="56"/>
        <v>0</v>
      </c>
      <c r="P106" s="70">
        <f>L106/E106*100</f>
        <v>0</v>
      </c>
      <c r="Q106" s="70"/>
      <c r="R106" s="70"/>
    </row>
    <row r="107" spans="1:18" s="76" customFormat="1" ht="66.75" hidden="1" customHeight="1" x14ac:dyDescent="0.3">
      <c r="A107" s="66" t="s">
        <v>296</v>
      </c>
      <c r="B107" s="82" t="s">
        <v>235</v>
      </c>
      <c r="C107" s="78" t="s">
        <v>2</v>
      </c>
      <c r="D107" s="68">
        <f t="shared" si="61"/>
        <v>4184781</v>
      </c>
      <c r="E107" s="68">
        <v>0</v>
      </c>
      <c r="F107" s="68"/>
      <c r="G107" s="68">
        <v>4184781</v>
      </c>
      <c r="H107" s="68">
        <f t="shared" si="62"/>
        <v>0</v>
      </c>
      <c r="I107" s="68">
        <v>0</v>
      </c>
      <c r="J107" s="68">
        <f t="shared" si="63"/>
        <v>0</v>
      </c>
      <c r="K107" s="71">
        <f t="shared" si="64"/>
        <v>0</v>
      </c>
      <c r="L107" s="71">
        <v>0</v>
      </c>
      <c r="M107" s="71"/>
      <c r="N107" s="71">
        <v>0</v>
      </c>
      <c r="O107" s="79">
        <f t="shared" si="56"/>
        <v>0</v>
      </c>
      <c r="P107" s="70">
        <v>0</v>
      </c>
      <c r="Q107" s="70"/>
      <c r="R107" s="70"/>
    </row>
    <row r="108" spans="1:18" s="63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6" customFormat="1" ht="46.5" hidden="1" customHeight="1" x14ac:dyDescent="0.3">
      <c r="A109" s="59" t="s">
        <v>297</v>
      </c>
      <c r="B109" s="123" t="s">
        <v>42</v>
      </c>
      <c r="C109" s="123"/>
      <c r="D109" s="74">
        <f t="shared" ref="D109:N109" si="65">D110+D119</f>
        <v>442709186</v>
      </c>
      <c r="E109" s="74">
        <f t="shared" si="65"/>
        <v>7856572</v>
      </c>
      <c r="F109" s="74"/>
      <c r="G109" s="74">
        <f t="shared" si="65"/>
        <v>434852614</v>
      </c>
      <c r="H109" s="74">
        <f t="shared" si="65"/>
        <v>364887789.27000004</v>
      </c>
      <c r="I109" s="74">
        <f t="shared" si="65"/>
        <v>7856572</v>
      </c>
      <c r="J109" s="74">
        <f t="shared" si="65"/>
        <v>357031217.27000004</v>
      </c>
      <c r="K109" s="74">
        <f t="shared" si="65"/>
        <v>363544523.68000007</v>
      </c>
      <c r="L109" s="74">
        <f t="shared" si="65"/>
        <v>6513306.4100000001</v>
      </c>
      <c r="M109" s="74"/>
      <c r="N109" s="74">
        <f t="shared" si="65"/>
        <v>357031217.27000004</v>
      </c>
      <c r="O109" s="75">
        <f>K109/D109*100</f>
        <v>82.118134246258904</v>
      </c>
      <c r="P109" s="62">
        <f>L109/E109*100</f>
        <v>82.902650290737483</v>
      </c>
      <c r="Q109" s="62"/>
      <c r="R109" s="62"/>
    </row>
    <row r="110" spans="1:18" s="76" customFormat="1" ht="46.5" hidden="1" customHeight="1" x14ac:dyDescent="0.3">
      <c r="A110" s="59" t="s">
        <v>298</v>
      </c>
      <c r="B110" s="64" t="s">
        <v>165</v>
      </c>
      <c r="C110" s="64"/>
      <c r="D110" s="74">
        <f t="shared" ref="D110:N110" si="66">SUM(D111:D118)</f>
        <v>421047586</v>
      </c>
      <c r="E110" s="74">
        <f t="shared" si="66"/>
        <v>7856572</v>
      </c>
      <c r="F110" s="74"/>
      <c r="G110" s="74">
        <f t="shared" si="66"/>
        <v>413191014</v>
      </c>
      <c r="H110" s="74">
        <f t="shared" si="66"/>
        <v>346752239.04000002</v>
      </c>
      <c r="I110" s="74">
        <f t="shared" si="66"/>
        <v>7856572</v>
      </c>
      <c r="J110" s="74">
        <f t="shared" si="66"/>
        <v>338895667.04000002</v>
      </c>
      <c r="K110" s="74">
        <f t="shared" si="66"/>
        <v>345408973.45000005</v>
      </c>
      <c r="L110" s="74">
        <f t="shared" si="66"/>
        <v>6513306.4100000001</v>
      </c>
      <c r="M110" s="74"/>
      <c r="N110" s="74">
        <f t="shared" si="66"/>
        <v>338895667.04000002</v>
      </c>
      <c r="O110" s="75">
        <f>K110/D110*100</f>
        <v>82.035614247649448</v>
      </c>
      <c r="P110" s="62">
        <f>L110/E110*100</f>
        <v>82.902650290737483</v>
      </c>
      <c r="Q110" s="62"/>
      <c r="R110" s="62"/>
    </row>
    <row r="111" spans="1:18" s="76" customFormat="1" ht="46.5" hidden="1" customHeight="1" x14ac:dyDescent="0.3">
      <c r="A111" s="66" t="s">
        <v>299</v>
      </c>
      <c r="B111" s="67" t="s">
        <v>132</v>
      </c>
      <c r="C111" s="69" t="s">
        <v>34</v>
      </c>
      <c r="D111" s="83">
        <f t="shared" ref="D111:D118" si="67">E111+G111</f>
        <v>411140704</v>
      </c>
      <c r="E111" s="83">
        <v>0</v>
      </c>
      <c r="F111" s="83"/>
      <c r="G111" s="83">
        <v>411140704</v>
      </c>
      <c r="H111" s="83">
        <f>I111+J111</f>
        <v>336892237.79000002</v>
      </c>
      <c r="I111" s="83">
        <v>0</v>
      </c>
      <c r="J111" s="83">
        <f>N111</f>
        <v>336892237.79000002</v>
      </c>
      <c r="K111" s="71">
        <f>L111+N111</f>
        <v>336892237.79000002</v>
      </c>
      <c r="L111" s="71">
        <v>0</v>
      </c>
      <c r="M111" s="71"/>
      <c r="N111" s="71">
        <v>336892237.79000002</v>
      </c>
      <c r="O111" s="79">
        <f t="shared" ref="O111:O120" si="68">K111/D111*100</f>
        <v>81.940862218789221</v>
      </c>
      <c r="P111" s="70">
        <v>0</v>
      </c>
      <c r="Q111" s="70"/>
      <c r="R111" s="70"/>
    </row>
    <row r="112" spans="1:18" s="76" customFormat="1" ht="34.5" hidden="1" customHeight="1" x14ac:dyDescent="0.3">
      <c r="A112" s="66" t="s">
        <v>300</v>
      </c>
      <c r="B112" s="84" t="s">
        <v>159</v>
      </c>
      <c r="C112" s="69" t="s">
        <v>34</v>
      </c>
      <c r="D112" s="83">
        <f t="shared" si="67"/>
        <v>608090</v>
      </c>
      <c r="E112" s="68">
        <v>0</v>
      </c>
      <c r="F112" s="68"/>
      <c r="G112" s="68">
        <v>608090</v>
      </c>
      <c r="H112" s="83">
        <f t="shared" ref="H112:H118" si="69">I112+J112</f>
        <v>608089.5</v>
      </c>
      <c r="I112" s="68">
        <v>0</v>
      </c>
      <c r="J112" s="83">
        <f t="shared" ref="J112:J113" si="70">N112</f>
        <v>608089.5</v>
      </c>
      <c r="K112" s="71">
        <f t="shared" ref="K112:K118" si="71">L112+N112</f>
        <v>608089.5</v>
      </c>
      <c r="L112" s="71">
        <v>0</v>
      </c>
      <c r="M112" s="71"/>
      <c r="N112" s="71">
        <v>608089.5</v>
      </c>
      <c r="O112" s="79">
        <f t="shared" si="68"/>
        <v>99.999917775329308</v>
      </c>
      <c r="P112" s="70">
        <v>0</v>
      </c>
      <c r="Q112" s="70"/>
      <c r="R112" s="70"/>
    </row>
    <row r="113" spans="1:18" s="76" customFormat="1" ht="45" hidden="1" customHeight="1" x14ac:dyDescent="0.3">
      <c r="A113" s="66" t="s">
        <v>301</v>
      </c>
      <c r="B113" s="84" t="s">
        <v>166</v>
      </c>
      <c r="C113" s="69" t="s">
        <v>34</v>
      </c>
      <c r="D113" s="83">
        <f t="shared" si="67"/>
        <v>279373</v>
      </c>
      <c r="E113" s="68">
        <v>0</v>
      </c>
      <c r="F113" s="68"/>
      <c r="G113" s="68">
        <v>279373</v>
      </c>
      <c r="H113" s="83">
        <f t="shared" si="69"/>
        <v>279373</v>
      </c>
      <c r="I113" s="68">
        <v>0</v>
      </c>
      <c r="J113" s="83">
        <f t="shared" si="70"/>
        <v>279373</v>
      </c>
      <c r="K113" s="71">
        <f t="shared" si="71"/>
        <v>279373</v>
      </c>
      <c r="L113" s="71">
        <v>0</v>
      </c>
      <c r="M113" s="71"/>
      <c r="N113" s="71">
        <v>279373</v>
      </c>
      <c r="O113" s="79">
        <f t="shared" si="68"/>
        <v>100</v>
      </c>
      <c r="P113" s="70">
        <v>0</v>
      </c>
      <c r="Q113" s="70"/>
      <c r="R113" s="70"/>
    </row>
    <row r="114" spans="1:18" s="76" customFormat="1" ht="48.75" hidden="1" customHeight="1" x14ac:dyDescent="0.3">
      <c r="A114" s="66" t="s">
        <v>302</v>
      </c>
      <c r="B114" s="84" t="s">
        <v>167</v>
      </c>
      <c r="C114" s="69" t="s">
        <v>34</v>
      </c>
      <c r="D114" s="83">
        <f t="shared" si="67"/>
        <v>1162847</v>
      </c>
      <c r="E114" s="68">
        <v>0</v>
      </c>
      <c r="F114" s="68"/>
      <c r="G114" s="68">
        <v>1162847</v>
      </c>
      <c r="H114" s="83">
        <f>I114+J114</f>
        <v>1115966.75</v>
      </c>
      <c r="I114" s="68">
        <v>0</v>
      </c>
      <c r="J114" s="83">
        <f>N114</f>
        <v>1115966.75</v>
      </c>
      <c r="K114" s="71">
        <f t="shared" si="71"/>
        <v>1115966.75</v>
      </c>
      <c r="L114" s="71">
        <v>0</v>
      </c>
      <c r="M114" s="71"/>
      <c r="N114" s="71">
        <v>1115966.75</v>
      </c>
      <c r="O114" s="79">
        <f t="shared" si="68"/>
        <v>95.968493705534769</v>
      </c>
      <c r="P114" s="70">
        <v>0</v>
      </c>
      <c r="Q114" s="70"/>
      <c r="R114" s="70"/>
    </row>
    <row r="115" spans="1:18" s="76" customFormat="1" ht="63.75" hidden="1" customHeight="1" x14ac:dyDescent="0.3">
      <c r="A115" s="66" t="s">
        <v>303</v>
      </c>
      <c r="B115" s="84" t="s">
        <v>62</v>
      </c>
      <c r="C115" s="69" t="s">
        <v>34</v>
      </c>
      <c r="D115" s="83">
        <f t="shared" si="67"/>
        <v>651872</v>
      </c>
      <c r="E115" s="68">
        <v>651872</v>
      </c>
      <c r="F115" s="68"/>
      <c r="G115" s="68">
        <v>0</v>
      </c>
      <c r="H115" s="83">
        <f t="shared" si="69"/>
        <v>651872</v>
      </c>
      <c r="I115" s="68">
        <v>651872</v>
      </c>
      <c r="J115" s="83">
        <f>N115</f>
        <v>0</v>
      </c>
      <c r="K115" s="71">
        <f t="shared" si="71"/>
        <v>651872</v>
      </c>
      <c r="L115" s="71">
        <v>651872</v>
      </c>
      <c r="M115" s="71"/>
      <c r="N115" s="71">
        <v>0</v>
      </c>
      <c r="O115" s="79">
        <f t="shared" si="68"/>
        <v>100</v>
      </c>
      <c r="P115" s="70">
        <f>L115/E115*100</f>
        <v>100</v>
      </c>
      <c r="Q115" s="70"/>
      <c r="R115" s="70"/>
    </row>
    <row r="116" spans="1:18" s="76" customFormat="1" ht="27.75" hidden="1" customHeight="1" x14ac:dyDescent="0.3">
      <c r="A116" s="66" t="s">
        <v>304</v>
      </c>
      <c r="B116" s="84" t="s">
        <v>168</v>
      </c>
      <c r="C116" s="69" t="s">
        <v>34</v>
      </c>
      <c r="D116" s="83">
        <f t="shared" si="67"/>
        <v>3189200</v>
      </c>
      <c r="E116" s="68">
        <v>3189200</v>
      </c>
      <c r="F116" s="68"/>
      <c r="G116" s="68">
        <v>0</v>
      </c>
      <c r="H116" s="83">
        <f t="shared" si="69"/>
        <v>3189200</v>
      </c>
      <c r="I116" s="68">
        <v>3189200</v>
      </c>
      <c r="J116" s="83">
        <f t="shared" ref="J116:J118" si="72">N116</f>
        <v>0</v>
      </c>
      <c r="K116" s="71">
        <f t="shared" si="71"/>
        <v>2668934.41</v>
      </c>
      <c r="L116" s="71">
        <v>2668934.41</v>
      </c>
      <c r="M116" s="71"/>
      <c r="N116" s="71">
        <v>0</v>
      </c>
      <c r="O116" s="79">
        <f t="shared" si="68"/>
        <v>83.686642731719559</v>
      </c>
      <c r="P116" s="70">
        <f>L116/E116*100</f>
        <v>83.686642731719559</v>
      </c>
      <c r="Q116" s="70"/>
      <c r="R116" s="70"/>
    </row>
    <row r="117" spans="1:18" s="76" customFormat="1" ht="41.25" hidden="1" customHeight="1" x14ac:dyDescent="0.3">
      <c r="A117" s="66" t="s">
        <v>305</v>
      </c>
      <c r="B117" s="84" t="s">
        <v>169</v>
      </c>
      <c r="C117" s="69" t="s">
        <v>34</v>
      </c>
      <c r="D117" s="83">
        <f t="shared" si="67"/>
        <v>907500</v>
      </c>
      <c r="E117" s="68">
        <v>907500</v>
      </c>
      <c r="F117" s="68"/>
      <c r="G117" s="68">
        <v>0</v>
      </c>
      <c r="H117" s="83">
        <f t="shared" si="69"/>
        <v>907500</v>
      </c>
      <c r="I117" s="68">
        <v>907500</v>
      </c>
      <c r="J117" s="83">
        <f t="shared" si="72"/>
        <v>0</v>
      </c>
      <c r="K117" s="71">
        <f t="shared" si="71"/>
        <v>907500</v>
      </c>
      <c r="L117" s="71">
        <v>907500</v>
      </c>
      <c r="M117" s="71"/>
      <c r="N117" s="71">
        <v>0</v>
      </c>
      <c r="O117" s="79">
        <f t="shared" si="68"/>
        <v>100</v>
      </c>
      <c r="P117" s="70">
        <f>L117/E117*100</f>
        <v>100</v>
      </c>
      <c r="Q117" s="70"/>
      <c r="R117" s="70"/>
    </row>
    <row r="118" spans="1:18" s="76" customFormat="1" ht="41.25" hidden="1" customHeight="1" x14ac:dyDescent="0.3">
      <c r="A118" s="66" t="s">
        <v>306</v>
      </c>
      <c r="B118" s="84" t="s">
        <v>99</v>
      </c>
      <c r="C118" s="69" t="s">
        <v>34</v>
      </c>
      <c r="D118" s="83">
        <f t="shared" si="67"/>
        <v>3108000</v>
      </c>
      <c r="E118" s="68">
        <v>3108000</v>
      </c>
      <c r="F118" s="68"/>
      <c r="G118" s="68">
        <v>0</v>
      </c>
      <c r="H118" s="83">
        <f t="shared" si="69"/>
        <v>3108000</v>
      </c>
      <c r="I118" s="68">
        <v>3108000</v>
      </c>
      <c r="J118" s="83">
        <f t="shared" si="72"/>
        <v>0</v>
      </c>
      <c r="K118" s="71">
        <f t="shared" si="71"/>
        <v>2285000</v>
      </c>
      <c r="L118" s="71">
        <v>2285000</v>
      </c>
      <c r="M118" s="71"/>
      <c r="N118" s="71">
        <v>0</v>
      </c>
      <c r="O118" s="79">
        <f t="shared" si="68"/>
        <v>73.519948519948514</v>
      </c>
      <c r="P118" s="70">
        <f>L118/E118*100</f>
        <v>73.519948519948514</v>
      </c>
      <c r="Q118" s="70"/>
      <c r="R118" s="70"/>
    </row>
    <row r="119" spans="1:18" s="63" customFormat="1" ht="43.5" hidden="1" customHeight="1" x14ac:dyDescent="0.3">
      <c r="A119" s="59" t="s">
        <v>307</v>
      </c>
      <c r="B119" s="85" t="s">
        <v>129</v>
      </c>
      <c r="C119" s="61"/>
      <c r="D119" s="60">
        <f>D120</f>
        <v>21661600</v>
      </c>
      <c r="E119" s="60">
        <f t="shared" ref="E119:N119" si="73">E120</f>
        <v>0</v>
      </c>
      <c r="F119" s="60"/>
      <c r="G119" s="60">
        <f t="shared" si="73"/>
        <v>21661600</v>
      </c>
      <c r="H119" s="60">
        <f t="shared" si="73"/>
        <v>18135550.23</v>
      </c>
      <c r="I119" s="60">
        <f t="shared" si="73"/>
        <v>0</v>
      </c>
      <c r="J119" s="60">
        <f t="shared" si="73"/>
        <v>18135550.23</v>
      </c>
      <c r="K119" s="60">
        <f t="shared" si="73"/>
        <v>18135550.23</v>
      </c>
      <c r="L119" s="60">
        <f t="shared" si="73"/>
        <v>0</v>
      </c>
      <c r="M119" s="60"/>
      <c r="N119" s="60">
        <f t="shared" si="73"/>
        <v>18135550.23</v>
      </c>
      <c r="O119" s="75">
        <f t="shared" si="68"/>
        <v>83.722117618273813</v>
      </c>
      <c r="P119" s="62">
        <v>0</v>
      </c>
      <c r="Q119" s="62"/>
      <c r="R119" s="62"/>
    </row>
    <row r="120" spans="1:18" s="76" customFormat="1" ht="52.5" hidden="1" customHeight="1" x14ac:dyDescent="0.3">
      <c r="A120" s="66" t="s">
        <v>308</v>
      </c>
      <c r="B120" s="84" t="s">
        <v>133</v>
      </c>
      <c r="C120" s="69" t="s">
        <v>34</v>
      </c>
      <c r="D120" s="68">
        <f>E120+G120</f>
        <v>21661600</v>
      </c>
      <c r="E120" s="68">
        <v>0</v>
      </c>
      <c r="F120" s="68"/>
      <c r="G120" s="68">
        <v>21661600</v>
      </c>
      <c r="H120" s="68">
        <f>I120+J120</f>
        <v>18135550.23</v>
      </c>
      <c r="I120" s="68">
        <v>0</v>
      </c>
      <c r="J120" s="68">
        <f>N120</f>
        <v>18135550.23</v>
      </c>
      <c r="K120" s="71">
        <f>L120+N120</f>
        <v>18135550.23</v>
      </c>
      <c r="L120" s="71">
        <v>0</v>
      </c>
      <c r="M120" s="71"/>
      <c r="N120" s="71">
        <v>18135550.23</v>
      </c>
      <c r="O120" s="79">
        <f t="shared" si="68"/>
        <v>83.722117618273813</v>
      </c>
      <c r="P120" s="70">
        <v>0</v>
      </c>
      <c r="Q120" s="70"/>
      <c r="R120" s="70"/>
    </row>
    <row r="121" spans="1:18" s="63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6" customFormat="1" ht="46.5" hidden="1" customHeight="1" x14ac:dyDescent="0.3">
      <c r="A122" s="59" t="s">
        <v>371</v>
      </c>
      <c r="B122" s="123" t="s">
        <v>43</v>
      </c>
      <c r="C122" s="123"/>
      <c r="D122" s="74">
        <f>D123+D155+D156+D160+D167</f>
        <v>3150009334</v>
      </c>
      <c r="E122" s="74">
        <f t="shared" ref="E122:N122" si="74">E123+E155+E156+E160+E167</f>
        <v>2146071257</v>
      </c>
      <c r="F122" s="74"/>
      <c r="G122" s="74">
        <f t="shared" si="74"/>
        <v>1003938077</v>
      </c>
      <c r="H122" s="74">
        <f t="shared" si="74"/>
        <v>2757397580.0799999</v>
      </c>
      <c r="I122" s="74">
        <f t="shared" si="74"/>
        <v>1995580332.3800001</v>
      </c>
      <c r="J122" s="74">
        <f t="shared" si="74"/>
        <v>761817247.70000017</v>
      </c>
      <c r="K122" s="74">
        <f t="shared" si="74"/>
        <v>2501336397.9299998</v>
      </c>
      <c r="L122" s="74">
        <f t="shared" si="74"/>
        <v>1739519150.2300005</v>
      </c>
      <c r="M122" s="74"/>
      <c r="N122" s="74">
        <f t="shared" si="74"/>
        <v>761817247.70000017</v>
      </c>
      <c r="O122" s="62">
        <f>K122/D122*100</f>
        <v>79.407269398586479</v>
      </c>
      <c r="P122" s="86">
        <f>L122/E122*100</f>
        <v>81.055982859659565</v>
      </c>
      <c r="Q122" s="86"/>
      <c r="R122" s="86"/>
    </row>
    <row r="123" spans="1:18" s="63" customFormat="1" ht="42" hidden="1" customHeight="1" x14ac:dyDescent="0.3">
      <c r="A123" s="59" t="s">
        <v>372</v>
      </c>
      <c r="B123" s="64" t="s">
        <v>170</v>
      </c>
      <c r="C123" s="72"/>
      <c r="D123" s="60">
        <f>D124+D125+D126+D127+D135+D146+D147+D148+D149+D150+D151+D152+D153+D154</f>
        <v>2965450763</v>
      </c>
      <c r="E123" s="60">
        <f t="shared" ref="E123:N123" si="75">E124+E125+E126+E127+E135+E146+E147+E148+E149+E150+E151+E152+E153+E154</f>
        <v>2115117435</v>
      </c>
      <c r="F123" s="60"/>
      <c r="G123" s="60">
        <f t="shared" si="75"/>
        <v>850333328</v>
      </c>
      <c r="H123" s="60">
        <f t="shared" si="75"/>
        <v>2593677406.6199999</v>
      </c>
      <c r="I123" s="60">
        <f t="shared" si="75"/>
        <v>1964670234.2</v>
      </c>
      <c r="J123" s="60">
        <f t="shared" si="75"/>
        <v>629007172.42000008</v>
      </c>
      <c r="K123" s="60">
        <f t="shared" si="75"/>
        <v>2338866794.9399996</v>
      </c>
      <c r="L123" s="60">
        <f t="shared" si="75"/>
        <v>1709859622.5200005</v>
      </c>
      <c r="M123" s="60"/>
      <c r="N123" s="60">
        <f t="shared" si="75"/>
        <v>629007172.42000008</v>
      </c>
      <c r="O123" s="62">
        <f>K123/D123*100</f>
        <v>78.870532066224001</v>
      </c>
      <c r="P123" s="86">
        <f>L123/E123*100</f>
        <v>80.839937973467684</v>
      </c>
      <c r="Q123" s="86"/>
      <c r="R123" s="86"/>
    </row>
    <row r="124" spans="1:18" s="76" customFormat="1" ht="46.15" hidden="1" customHeight="1" x14ac:dyDescent="0.3">
      <c r="A124" s="66" t="s">
        <v>373</v>
      </c>
      <c r="B124" s="84" t="s">
        <v>132</v>
      </c>
      <c r="C124" s="78" t="s">
        <v>6</v>
      </c>
      <c r="D124" s="68">
        <f>E124+G124</f>
        <v>779045633</v>
      </c>
      <c r="E124" s="68">
        <v>0</v>
      </c>
      <c r="F124" s="68"/>
      <c r="G124" s="68">
        <v>779045633</v>
      </c>
      <c r="H124" s="68">
        <f>I124+J124</f>
        <v>594556291.70000005</v>
      </c>
      <c r="I124" s="68">
        <v>0</v>
      </c>
      <c r="J124" s="68">
        <f>N124</f>
        <v>594556291.70000005</v>
      </c>
      <c r="K124" s="68">
        <f>L124+N124</f>
        <v>594556291.70000005</v>
      </c>
      <c r="L124" s="68">
        <v>0</v>
      </c>
      <c r="M124" s="68"/>
      <c r="N124" s="68">
        <v>594556291.70000005</v>
      </c>
      <c r="O124" s="70">
        <f t="shared" ref="O124:O144" si="76">K124/D124*100</f>
        <v>76.318544962564488</v>
      </c>
      <c r="P124" s="87">
        <v>0</v>
      </c>
      <c r="Q124" s="87"/>
      <c r="R124" s="87"/>
    </row>
    <row r="125" spans="1:18" s="76" customFormat="1" ht="42" hidden="1" customHeight="1" x14ac:dyDescent="0.3">
      <c r="A125" s="66" t="s">
        <v>374</v>
      </c>
      <c r="B125" s="84" t="s">
        <v>171</v>
      </c>
      <c r="C125" s="78" t="s">
        <v>6</v>
      </c>
      <c r="D125" s="68">
        <f>E125+G125</f>
        <v>3979192</v>
      </c>
      <c r="E125" s="68">
        <v>0</v>
      </c>
      <c r="F125" s="68"/>
      <c r="G125" s="68">
        <v>3979192</v>
      </c>
      <c r="H125" s="68">
        <f t="shared" ref="H125:H154" si="77">I125+J125</f>
        <v>2679201.6</v>
      </c>
      <c r="I125" s="68">
        <v>0</v>
      </c>
      <c r="J125" s="68">
        <f t="shared" ref="J125:J154" si="78">N125</f>
        <v>2679201.6</v>
      </c>
      <c r="K125" s="68">
        <f t="shared" ref="K125:K154" si="79">L125+N125</f>
        <v>2679201.6</v>
      </c>
      <c r="L125" s="68">
        <v>0</v>
      </c>
      <c r="M125" s="68"/>
      <c r="N125" s="68">
        <v>2679201.6</v>
      </c>
      <c r="O125" s="70">
        <f t="shared" si="76"/>
        <v>67.330292179919951</v>
      </c>
      <c r="P125" s="87">
        <v>0</v>
      </c>
      <c r="Q125" s="87"/>
      <c r="R125" s="87"/>
    </row>
    <row r="126" spans="1:18" s="76" customFormat="1" ht="62.25" hidden="1" customHeight="1" x14ac:dyDescent="0.3">
      <c r="A126" s="66" t="s">
        <v>375</v>
      </c>
      <c r="B126" s="84" t="s">
        <v>172</v>
      </c>
      <c r="C126" s="78" t="s">
        <v>6</v>
      </c>
      <c r="D126" s="68">
        <f>E126+G126</f>
        <v>90000</v>
      </c>
      <c r="E126" s="68">
        <v>0</v>
      </c>
      <c r="F126" s="68"/>
      <c r="G126" s="68">
        <v>90000</v>
      </c>
      <c r="H126" s="68">
        <f t="shared" si="77"/>
        <v>90000</v>
      </c>
      <c r="I126" s="68">
        <v>0</v>
      </c>
      <c r="J126" s="68">
        <f t="shared" si="78"/>
        <v>90000</v>
      </c>
      <c r="K126" s="68">
        <f t="shared" si="79"/>
        <v>90000</v>
      </c>
      <c r="L126" s="68">
        <v>0</v>
      </c>
      <c r="M126" s="68"/>
      <c r="N126" s="68">
        <v>90000</v>
      </c>
      <c r="O126" s="70">
        <f t="shared" si="76"/>
        <v>100</v>
      </c>
      <c r="P126" s="87">
        <v>0</v>
      </c>
      <c r="Q126" s="87"/>
      <c r="R126" s="87"/>
    </row>
    <row r="127" spans="1:18" s="76" customFormat="1" ht="47.25" hidden="1" customHeight="1" x14ac:dyDescent="0.3">
      <c r="A127" s="66" t="s">
        <v>376</v>
      </c>
      <c r="B127" s="84" t="s">
        <v>173</v>
      </c>
      <c r="C127" s="78" t="s">
        <v>6</v>
      </c>
      <c r="D127" s="68">
        <f>SUM(D128:D134)</f>
        <v>149598931</v>
      </c>
      <c r="E127" s="68">
        <f t="shared" ref="E127:N127" si="80">SUM(E128:E134)</f>
        <v>146041235</v>
      </c>
      <c r="F127" s="68"/>
      <c r="G127" s="68">
        <f t="shared" si="80"/>
        <v>3557696</v>
      </c>
      <c r="H127" s="68">
        <f t="shared" si="80"/>
        <v>148201241.29000002</v>
      </c>
      <c r="I127" s="68">
        <f t="shared" si="80"/>
        <v>146041235</v>
      </c>
      <c r="J127" s="68">
        <f t="shared" si="80"/>
        <v>2160006.29</v>
      </c>
      <c r="K127" s="68">
        <f t="shared" si="80"/>
        <v>131349859.50000001</v>
      </c>
      <c r="L127" s="68">
        <f t="shared" si="80"/>
        <v>129189853.21000001</v>
      </c>
      <c r="M127" s="68"/>
      <c r="N127" s="68">
        <f t="shared" si="80"/>
        <v>2160006.29</v>
      </c>
      <c r="O127" s="70">
        <f t="shared" si="76"/>
        <v>87.801335625854179</v>
      </c>
      <c r="P127" s="87">
        <f>L127/E127*100</f>
        <v>88.461216594066741</v>
      </c>
      <c r="Q127" s="87"/>
      <c r="R127" s="87"/>
    </row>
    <row r="128" spans="1:18" s="76" customFormat="1" ht="30" hidden="1" customHeight="1" x14ac:dyDescent="0.3">
      <c r="A128" s="127"/>
      <c r="B128" s="84" t="s">
        <v>412</v>
      </c>
      <c r="C128" s="78" t="s">
        <v>3</v>
      </c>
      <c r="D128" s="68">
        <f t="shared" ref="D128:D134" si="81">E128+G128</f>
        <v>494037</v>
      </c>
      <c r="E128" s="68">
        <v>0</v>
      </c>
      <c r="F128" s="68"/>
      <c r="G128" s="68">
        <v>494037</v>
      </c>
      <c r="H128" s="68">
        <f t="shared" si="77"/>
        <v>0</v>
      </c>
      <c r="I128" s="68">
        <v>0</v>
      </c>
      <c r="J128" s="68">
        <f t="shared" si="78"/>
        <v>0</v>
      </c>
      <c r="K128" s="68">
        <f t="shared" si="79"/>
        <v>0</v>
      </c>
      <c r="L128" s="88">
        <v>0</v>
      </c>
      <c r="M128" s="88"/>
      <c r="N128" s="88">
        <v>0</v>
      </c>
      <c r="O128" s="70">
        <f t="shared" si="76"/>
        <v>0</v>
      </c>
      <c r="P128" s="87">
        <v>0</v>
      </c>
      <c r="Q128" s="87"/>
      <c r="R128" s="87"/>
    </row>
    <row r="129" spans="1:18" s="76" customFormat="1" ht="29.25" hidden="1" customHeight="1" x14ac:dyDescent="0.3">
      <c r="A129" s="128"/>
      <c r="B129" s="84" t="s">
        <v>175</v>
      </c>
      <c r="C129" s="78" t="s">
        <v>3</v>
      </c>
      <c r="D129" s="68">
        <f t="shared" si="81"/>
        <v>1115501</v>
      </c>
      <c r="E129" s="68">
        <v>0</v>
      </c>
      <c r="F129" s="68"/>
      <c r="G129" s="68">
        <v>1115501</v>
      </c>
      <c r="H129" s="68">
        <f t="shared" si="77"/>
        <v>738592</v>
      </c>
      <c r="I129" s="68">
        <v>0</v>
      </c>
      <c r="J129" s="68">
        <f t="shared" si="78"/>
        <v>738592</v>
      </c>
      <c r="K129" s="68">
        <f t="shared" si="79"/>
        <v>738592</v>
      </c>
      <c r="L129" s="68">
        <v>0</v>
      </c>
      <c r="M129" s="68"/>
      <c r="N129" s="68">
        <v>738592</v>
      </c>
      <c r="O129" s="70">
        <f t="shared" si="76"/>
        <v>66.211684256670324</v>
      </c>
      <c r="P129" s="87">
        <v>0</v>
      </c>
      <c r="Q129" s="87"/>
      <c r="R129" s="87"/>
    </row>
    <row r="130" spans="1:18" s="63" customFormat="1" ht="28.15" hidden="1" customHeight="1" x14ac:dyDescent="0.3">
      <c r="A130" s="128"/>
      <c r="B130" s="84" t="s">
        <v>176</v>
      </c>
      <c r="C130" s="78" t="s">
        <v>3</v>
      </c>
      <c r="D130" s="68">
        <f t="shared" si="81"/>
        <v>681784</v>
      </c>
      <c r="E130" s="68">
        <v>0</v>
      </c>
      <c r="F130" s="68"/>
      <c r="G130" s="68">
        <v>681784</v>
      </c>
      <c r="H130" s="68">
        <f t="shared" si="77"/>
        <v>681784</v>
      </c>
      <c r="I130" s="68">
        <v>0</v>
      </c>
      <c r="J130" s="68">
        <f t="shared" si="78"/>
        <v>681784</v>
      </c>
      <c r="K130" s="68">
        <f t="shared" si="79"/>
        <v>681784</v>
      </c>
      <c r="L130" s="68">
        <v>0</v>
      </c>
      <c r="M130" s="68"/>
      <c r="N130" s="68">
        <v>681784</v>
      </c>
      <c r="O130" s="70">
        <f t="shared" si="76"/>
        <v>100</v>
      </c>
      <c r="P130" s="87">
        <v>0</v>
      </c>
      <c r="Q130" s="87"/>
      <c r="R130" s="87"/>
    </row>
    <row r="131" spans="1:18" s="63" customFormat="1" ht="28.15" hidden="1" customHeight="1" x14ac:dyDescent="0.3">
      <c r="A131" s="128"/>
      <c r="B131" s="84" t="s">
        <v>174</v>
      </c>
      <c r="C131" s="78" t="s">
        <v>3</v>
      </c>
      <c r="D131" s="68">
        <f t="shared" si="81"/>
        <v>1266374</v>
      </c>
      <c r="E131" s="68">
        <v>0</v>
      </c>
      <c r="F131" s="68"/>
      <c r="G131" s="68">
        <v>1266374</v>
      </c>
      <c r="H131" s="68">
        <f t="shared" si="77"/>
        <v>739630.29</v>
      </c>
      <c r="I131" s="68">
        <v>0</v>
      </c>
      <c r="J131" s="68">
        <f t="shared" si="78"/>
        <v>739630.29</v>
      </c>
      <c r="K131" s="68">
        <f t="shared" si="79"/>
        <v>739630.29</v>
      </c>
      <c r="L131" s="68">
        <v>0</v>
      </c>
      <c r="M131" s="68"/>
      <c r="N131" s="68">
        <v>739630.29</v>
      </c>
      <c r="O131" s="70">
        <f t="shared" si="76"/>
        <v>58.405359712059791</v>
      </c>
      <c r="P131" s="87">
        <v>0</v>
      </c>
      <c r="Q131" s="87"/>
      <c r="R131" s="87"/>
    </row>
    <row r="132" spans="1:18" s="63" customFormat="1" ht="41.25" hidden="1" customHeight="1" x14ac:dyDescent="0.3">
      <c r="A132" s="128"/>
      <c r="B132" s="84" t="s">
        <v>183</v>
      </c>
      <c r="C132" s="78" t="s">
        <v>2</v>
      </c>
      <c r="D132" s="68">
        <f t="shared" si="81"/>
        <v>92670786</v>
      </c>
      <c r="E132" s="68">
        <v>92670786</v>
      </c>
      <c r="F132" s="68"/>
      <c r="G132" s="68">
        <v>0</v>
      </c>
      <c r="H132" s="68">
        <f t="shared" si="77"/>
        <v>92670786</v>
      </c>
      <c r="I132" s="68">
        <v>92670786</v>
      </c>
      <c r="J132" s="68">
        <f t="shared" si="78"/>
        <v>0</v>
      </c>
      <c r="K132" s="68">
        <f t="shared" si="79"/>
        <v>85777611.180000007</v>
      </c>
      <c r="L132" s="68">
        <v>85777611.180000007</v>
      </c>
      <c r="M132" s="68"/>
      <c r="N132" s="68">
        <v>0</v>
      </c>
      <c r="O132" s="70">
        <f t="shared" si="76"/>
        <v>92.56165279530488</v>
      </c>
      <c r="P132" s="87">
        <f>L132/E132*100</f>
        <v>92.56165279530488</v>
      </c>
      <c r="Q132" s="87"/>
      <c r="R132" s="87"/>
    </row>
    <row r="133" spans="1:18" s="63" customFormat="1" ht="34.5" hidden="1" customHeight="1" x14ac:dyDescent="0.3">
      <c r="A133" s="128"/>
      <c r="B133" s="84" t="s">
        <v>182</v>
      </c>
      <c r="C133" s="78" t="s">
        <v>2</v>
      </c>
      <c r="D133" s="68">
        <f t="shared" si="81"/>
        <v>39930449</v>
      </c>
      <c r="E133" s="68">
        <v>39930449</v>
      </c>
      <c r="F133" s="68"/>
      <c r="G133" s="68">
        <v>0</v>
      </c>
      <c r="H133" s="68">
        <f t="shared" si="77"/>
        <v>39930449</v>
      </c>
      <c r="I133" s="68">
        <v>39930449</v>
      </c>
      <c r="J133" s="68">
        <f t="shared" si="78"/>
        <v>0</v>
      </c>
      <c r="K133" s="68">
        <f t="shared" si="79"/>
        <v>37986267.030000001</v>
      </c>
      <c r="L133" s="68">
        <v>37986267.030000001</v>
      </c>
      <c r="M133" s="68"/>
      <c r="N133" s="68">
        <v>0</v>
      </c>
      <c r="O133" s="70">
        <f t="shared" si="76"/>
        <v>95.131079117091815</v>
      </c>
      <c r="P133" s="87">
        <f>L133/E133*100</f>
        <v>95.131079117091815</v>
      </c>
      <c r="Q133" s="87"/>
      <c r="R133" s="87"/>
    </row>
    <row r="134" spans="1:18" s="63" customFormat="1" ht="44.25" hidden="1" customHeight="1" x14ac:dyDescent="0.3">
      <c r="A134" s="129"/>
      <c r="B134" s="84" t="s">
        <v>367</v>
      </c>
      <c r="C134" s="78" t="s">
        <v>2</v>
      </c>
      <c r="D134" s="68">
        <f t="shared" si="81"/>
        <v>13440000</v>
      </c>
      <c r="E134" s="68">
        <v>13440000</v>
      </c>
      <c r="F134" s="68"/>
      <c r="G134" s="68">
        <v>0</v>
      </c>
      <c r="H134" s="68">
        <f t="shared" si="77"/>
        <v>13440000</v>
      </c>
      <c r="I134" s="68">
        <v>13440000</v>
      </c>
      <c r="J134" s="68">
        <f t="shared" si="78"/>
        <v>0</v>
      </c>
      <c r="K134" s="68">
        <f t="shared" si="79"/>
        <v>5425975</v>
      </c>
      <c r="L134" s="68">
        <v>5425975</v>
      </c>
      <c r="M134" s="68"/>
      <c r="N134" s="68">
        <v>0</v>
      </c>
      <c r="O134" s="70">
        <f t="shared" si="76"/>
        <v>40.371837797619051</v>
      </c>
      <c r="P134" s="87">
        <f>L134/E134*100</f>
        <v>40.371837797619051</v>
      </c>
      <c r="Q134" s="87"/>
      <c r="R134" s="87"/>
    </row>
    <row r="135" spans="1:18" s="76" customFormat="1" ht="63.75" hidden="1" customHeight="1" x14ac:dyDescent="0.3">
      <c r="A135" s="66" t="s">
        <v>377</v>
      </c>
      <c r="B135" s="84" t="s">
        <v>177</v>
      </c>
      <c r="C135" s="78"/>
      <c r="D135" s="68">
        <f>SUM(D136:D145)</f>
        <v>63660807</v>
      </c>
      <c r="E135" s="68">
        <f t="shared" ref="E135:N135" si="82">SUM(E136:E145)</f>
        <v>0</v>
      </c>
      <c r="F135" s="68"/>
      <c r="G135" s="68">
        <f t="shared" si="82"/>
        <v>63660807</v>
      </c>
      <c r="H135" s="68">
        <f t="shared" si="82"/>
        <v>29521672.830000002</v>
      </c>
      <c r="I135" s="68">
        <f t="shared" si="82"/>
        <v>0</v>
      </c>
      <c r="J135" s="68">
        <f t="shared" si="82"/>
        <v>29521672.830000002</v>
      </c>
      <c r="K135" s="68">
        <f t="shared" si="82"/>
        <v>29521672.830000002</v>
      </c>
      <c r="L135" s="68">
        <f t="shared" si="82"/>
        <v>0</v>
      </c>
      <c r="M135" s="68"/>
      <c r="N135" s="68">
        <f t="shared" si="82"/>
        <v>29521672.830000002</v>
      </c>
      <c r="O135" s="70">
        <f t="shared" si="76"/>
        <v>46.373387679487003</v>
      </c>
      <c r="P135" s="87">
        <v>0</v>
      </c>
      <c r="Q135" s="87"/>
      <c r="R135" s="87"/>
    </row>
    <row r="136" spans="1:18" s="63" customFormat="1" ht="42.75" hidden="1" customHeight="1" x14ac:dyDescent="0.3">
      <c r="A136" s="127"/>
      <c r="B136" s="84" t="s">
        <v>180</v>
      </c>
      <c r="C136" s="78" t="s">
        <v>2</v>
      </c>
      <c r="D136" s="68">
        <f t="shared" ref="D136:D155" si="83">E136+G136</f>
        <v>1915306</v>
      </c>
      <c r="E136" s="68">
        <v>0</v>
      </c>
      <c r="F136" s="68"/>
      <c r="G136" s="68">
        <v>1915306</v>
      </c>
      <c r="H136" s="68">
        <f t="shared" si="77"/>
        <v>1254606</v>
      </c>
      <c r="I136" s="68">
        <v>0</v>
      </c>
      <c r="J136" s="68">
        <f t="shared" si="78"/>
        <v>1254606</v>
      </c>
      <c r="K136" s="68">
        <f t="shared" si="79"/>
        <v>1254606</v>
      </c>
      <c r="L136" s="68">
        <v>0</v>
      </c>
      <c r="M136" s="68"/>
      <c r="N136" s="68">
        <v>1254606</v>
      </c>
      <c r="O136" s="70">
        <f t="shared" si="76"/>
        <v>65.504206638521467</v>
      </c>
      <c r="P136" s="87">
        <v>0</v>
      </c>
      <c r="Q136" s="87"/>
      <c r="R136" s="87"/>
    </row>
    <row r="137" spans="1:18" s="63" customFormat="1" ht="42" hidden="1" customHeight="1" x14ac:dyDescent="0.3">
      <c r="A137" s="128"/>
      <c r="B137" s="84" t="s">
        <v>181</v>
      </c>
      <c r="C137" s="78" t="s">
        <v>2</v>
      </c>
      <c r="D137" s="68">
        <f t="shared" si="83"/>
        <v>419600</v>
      </c>
      <c r="E137" s="68">
        <v>0</v>
      </c>
      <c r="F137" s="68"/>
      <c r="G137" s="68">
        <v>419600</v>
      </c>
      <c r="H137" s="68">
        <f t="shared" si="77"/>
        <v>419600</v>
      </c>
      <c r="I137" s="68">
        <v>0</v>
      </c>
      <c r="J137" s="68">
        <f t="shared" si="78"/>
        <v>419600</v>
      </c>
      <c r="K137" s="68">
        <f t="shared" si="79"/>
        <v>419600</v>
      </c>
      <c r="L137" s="68">
        <v>0</v>
      </c>
      <c r="M137" s="68"/>
      <c r="N137" s="68">
        <v>419600</v>
      </c>
      <c r="O137" s="70">
        <f t="shared" si="76"/>
        <v>100</v>
      </c>
      <c r="P137" s="87">
        <v>0</v>
      </c>
      <c r="Q137" s="87"/>
      <c r="R137" s="87"/>
    </row>
    <row r="138" spans="1:18" s="63" customFormat="1" ht="60.6" hidden="1" customHeight="1" x14ac:dyDescent="0.3">
      <c r="A138" s="128"/>
      <c r="B138" s="84" t="s">
        <v>226</v>
      </c>
      <c r="C138" s="78" t="s">
        <v>2</v>
      </c>
      <c r="D138" s="68">
        <f t="shared" si="83"/>
        <v>128766</v>
      </c>
      <c r="E138" s="68">
        <v>0</v>
      </c>
      <c r="F138" s="68"/>
      <c r="G138" s="68">
        <v>128766</v>
      </c>
      <c r="H138" s="68">
        <f t="shared" si="77"/>
        <v>103012.8</v>
      </c>
      <c r="I138" s="68">
        <v>0</v>
      </c>
      <c r="J138" s="68">
        <f t="shared" si="78"/>
        <v>103012.8</v>
      </c>
      <c r="K138" s="68">
        <f t="shared" si="79"/>
        <v>103012.8</v>
      </c>
      <c r="L138" s="68">
        <v>0</v>
      </c>
      <c r="M138" s="68"/>
      <c r="N138" s="68">
        <v>103012.8</v>
      </c>
      <c r="O138" s="70">
        <f t="shared" si="76"/>
        <v>80</v>
      </c>
      <c r="P138" s="87">
        <v>0</v>
      </c>
      <c r="Q138" s="87"/>
      <c r="R138" s="87"/>
    </row>
    <row r="139" spans="1:18" s="63" customFormat="1" ht="38.25" hidden="1" customHeight="1" x14ac:dyDescent="0.3">
      <c r="A139" s="128"/>
      <c r="B139" s="84" t="s">
        <v>227</v>
      </c>
      <c r="C139" s="78" t="s">
        <v>2</v>
      </c>
      <c r="D139" s="68">
        <f t="shared" si="83"/>
        <v>11935293</v>
      </c>
      <c r="E139" s="68">
        <v>0</v>
      </c>
      <c r="F139" s="68"/>
      <c r="G139" s="68">
        <v>11935293</v>
      </c>
      <c r="H139" s="68">
        <f t="shared" si="77"/>
        <v>6616280.9900000002</v>
      </c>
      <c r="I139" s="68">
        <v>0</v>
      </c>
      <c r="J139" s="68">
        <f t="shared" si="78"/>
        <v>6616280.9900000002</v>
      </c>
      <c r="K139" s="68">
        <f t="shared" si="79"/>
        <v>6616280.9900000002</v>
      </c>
      <c r="L139" s="68">
        <v>0</v>
      </c>
      <c r="M139" s="68"/>
      <c r="N139" s="68">
        <v>6616280.9900000002</v>
      </c>
      <c r="O139" s="70">
        <f t="shared" si="76"/>
        <v>55.434592095895766</v>
      </c>
      <c r="P139" s="87">
        <v>0</v>
      </c>
      <c r="Q139" s="87"/>
      <c r="R139" s="87"/>
    </row>
    <row r="140" spans="1:18" s="63" customFormat="1" ht="45.75" hidden="1" customHeight="1" x14ac:dyDescent="0.3">
      <c r="A140" s="128"/>
      <c r="B140" s="84" t="s">
        <v>183</v>
      </c>
      <c r="C140" s="78" t="s">
        <v>2</v>
      </c>
      <c r="D140" s="68">
        <f t="shared" si="83"/>
        <v>28034000</v>
      </c>
      <c r="E140" s="68">
        <v>0</v>
      </c>
      <c r="F140" s="68"/>
      <c r="G140" s="68">
        <v>28034000</v>
      </c>
      <c r="H140" s="68">
        <f t="shared" si="77"/>
        <v>17410319.949999999</v>
      </c>
      <c r="I140" s="68">
        <v>0</v>
      </c>
      <c r="J140" s="68">
        <f t="shared" si="78"/>
        <v>17410319.949999999</v>
      </c>
      <c r="K140" s="68">
        <f t="shared" si="79"/>
        <v>17410319.949999999</v>
      </c>
      <c r="L140" s="68">
        <v>0</v>
      </c>
      <c r="M140" s="68"/>
      <c r="N140" s="68">
        <v>17410319.949999999</v>
      </c>
      <c r="O140" s="70">
        <f t="shared" si="76"/>
        <v>62.104301740743381</v>
      </c>
      <c r="P140" s="87">
        <v>0</v>
      </c>
      <c r="Q140" s="87"/>
      <c r="R140" s="87"/>
    </row>
    <row r="141" spans="1:18" s="63" customFormat="1" ht="45" hidden="1" customHeight="1" x14ac:dyDescent="0.3">
      <c r="A141" s="128"/>
      <c r="B141" s="84" t="s">
        <v>228</v>
      </c>
      <c r="C141" s="78" t="s">
        <v>2</v>
      </c>
      <c r="D141" s="68">
        <f t="shared" si="83"/>
        <v>1228360</v>
      </c>
      <c r="E141" s="68">
        <v>0</v>
      </c>
      <c r="F141" s="68"/>
      <c r="G141" s="68">
        <v>1228360</v>
      </c>
      <c r="H141" s="68">
        <f t="shared" si="77"/>
        <v>956636.98</v>
      </c>
      <c r="I141" s="68">
        <v>0</v>
      </c>
      <c r="J141" s="68">
        <f t="shared" si="78"/>
        <v>956636.98</v>
      </c>
      <c r="K141" s="68">
        <f t="shared" si="79"/>
        <v>956636.98</v>
      </c>
      <c r="L141" s="68">
        <v>0</v>
      </c>
      <c r="M141" s="68"/>
      <c r="N141" s="68">
        <v>956636.98</v>
      </c>
      <c r="O141" s="70">
        <f t="shared" si="76"/>
        <v>77.879203165195861</v>
      </c>
      <c r="P141" s="87">
        <v>0</v>
      </c>
      <c r="Q141" s="87"/>
      <c r="R141" s="87"/>
    </row>
    <row r="142" spans="1:18" s="63" customFormat="1" ht="23.25" hidden="1" customHeight="1" x14ac:dyDescent="0.3">
      <c r="A142" s="128"/>
      <c r="B142" s="84" t="s">
        <v>178</v>
      </c>
      <c r="C142" s="78" t="s">
        <v>2</v>
      </c>
      <c r="D142" s="68">
        <f t="shared" si="83"/>
        <v>73567</v>
      </c>
      <c r="E142" s="68">
        <v>0</v>
      </c>
      <c r="F142" s="68"/>
      <c r="G142" s="68">
        <v>73567</v>
      </c>
      <c r="H142" s="68">
        <f t="shared" si="77"/>
        <v>73567</v>
      </c>
      <c r="I142" s="68">
        <v>0</v>
      </c>
      <c r="J142" s="68">
        <f t="shared" si="78"/>
        <v>73567</v>
      </c>
      <c r="K142" s="68">
        <f t="shared" si="79"/>
        <v>73567</v>
      </c>
      <c r="L142" s="68">
        <v>0</v>
      </c>
      <c r="M142" s="68"/>
      <c r="N142" s="68">
        <v>73567</v>
      </c>
      <c r="O142" s="70">
        <f t="shared" si="76"/>
        <v>100</v>
      </c>
      <c r="P142" s="87">
        <v>0</v>
      </c>
      <c r="Q142" s="87"/>
      <c r="R142" s="87"/>
    </row>
    <row r="143" spans="1:18" s="63" customFormat="1" ht="60" hidden="1" customHeight="1" x14ac:dyDescent="0.3">
      <c r="A143" s="128"/>
      <c r="B143" s="84" t="s">
        <v>179</v>
      </c>
      <c r="C143" s="78" t="s">
        <v>2</v>
      </c>
      <c r="D143" s="68">
        <f t="shared" si="83"/>
        <v>2687650</v>
      </c>
      <c r="E143" s="68">
        <v>0</v>
      </c>
      <c r="F143" s="68"/>
      <c r="G143" s="68">
        <v>2687650</v>
      </c>
      <c r="H143" s="68">
        <f t="shared" si="77"/>
        <v>2687649.11</v>
      </c>
      <c r="I143" s="68">
        <v>0</v>
      </c>
      <c r="J143" s="68">
        <f t="shared" si="78"/>
        <v>2687649.11</v>
      </c>
      <c r="K143" s="68">
        <f t="shared" si="79"/>
        <v>2687649.11</v>
      </c>
      <c r="L143" s="68">
        <v>0</v>
      </c>
      <c r="M143" s="68"/>
      <c r="N143" s="68">
        <v>2687649.11</v>
      </c>
      <c r="O143" s="70">
        <f t="shared" si="76"/>
        <v>99.999966885569165</v>
      </c>
      <c r="P143" s="87">
        <v>0</v>
      </c>
      <c r="Q143" s="87"/>
      <c r="R143" s="87"/>
    </row>
    <row r="144" spans="1:18" s="63" customFormat="1" ht="60" hidden="1" customHeight="1" x14ac:dyDescent="0.3">
      <c r="A144" s="128"/>
      <c r="B144" s="84" t="s">
        <v>366</v>
      </c>
      <c r="C144" s="78" t="s">
        <v>2</v>
      </c>
      <c r="D144" s="68">
        <f t="shared" si="83"/>
        <v>5023059</v>
      </c>
      <c r="E144" s="68">
        <v>0</v>
      </c>
      <c r="F144" s="68"/>
      <c r="G144" s="68">
        <v>5023059</v>
      </c>
      <c r="H144" s="68">
        <f t="shared" si="77"/>
        <v>0</v>
      </c>
      <c r="I144" s="68">
        <v>0</v>
      </c>
      <c r="J144" s="68">
        <f t="shared" si="78"/>
        <v>0</v>
      </c>
      <c r="K144" s="68">
        <f t="shared" si="79"/>
        <v>0</v>
      </c>
      <c r="L144" s="68">
        <v>0</v>
      </c>
      <c r="M144" s="68"/>
      <c r="N144" s="68">
        <v>0</v>
      </c>
      <c r="O144" s="70">
        <f t="shared" si="76"/>
        <v>0</v>
      </c>
      <c r="P144" s="87">
        <v>0</v>
      </c>
      <c r="Q144" s="87"/>
      <c r="R144" s="87"/>
    </row>
    <row r="145" spans="1:18" s="63" customFormat="1" ht="24.75" hidden="1" customHeight="1" x14ac:dyDescent="0.3">
      <c r="A145" s="129"/>
      <c r="B145" s="84" t="s">
        <v>182</v>
      </c>
      <c r="C145" s="78"/>
      <c r="D145" s="68">
        <f t="shared" si="83"/>
        <v>12215206</v>
      </c>
      <c r="E145" s="68">
        <v>0</v>
      </c>
      <c r="F145" s="68"/>
      <c r="G145" s="68">
        <v>12215206</v>
      </c>
      <c r="H145" s="68">
        <f t="shared" si="77"/>
        <v>0</v>
      </c>
      <c r="I145" s="68">
        <v>0</v>
      </c>
      <c r="J145" s="68">
        <f t="shared" si="78"/>
        <v>0</v>
      </c>
      <c r="K145" s="68">
        <f t="shared" si="79"/>
        <v>0</v>
      </c>
      <c r="L145" s="68">
        <v>0</v>
      </c>
      <c r="M145" s="68"/>
      <c r="N145" s="68">
        <v>0</v>
      </c>
      <c r="O145" s="70"/>
      <c r="P145" s="87"/>
      <c r="Q145" s="87"/>
      <c r="R145" s="87"/>
    </row>
    <row r="146" spans="1:18" s="63" customFormat="1" ht="42.75" hidden="1" customHeight="1" x14ac:dyDescent="0.3">
      <c r="A146" s="66" t="s">
        <v>378</v>
      </c>
      <c r="B146" s="84" t="s">
        <v>368</v>
      </c>
      <c r="C146" s="78" t="s">
        <v>6</v>
      </c>
      <c r="D146" s="68">
        <f t="shared" si="83"/>
        <v>2581000</v>
      </c>
      <c r="E146" s="68">
        <v>2581000</v>
      </c>
      <c r="F146" s="68"/>
      <c r="G146" s="68">
        <v>0</v>
      </c>
      <c r="H146" s="68">
        <f t="shared" si="77"/>
        <v>2581000</v>
      </c>
      <c r="I146" s="68">
        <v>2581000</v>
      </c>
      <c r="J146" s="68">
        <f t="shared" si="78"/>
        <v>0</v>
      </c>
      <c r="K146" s="68">
        <f t="shared" si="79"/>
        <v>1895450</v>
      </c>
      <c r="L146" s="68">
        <v>1895450</v>
      </c>
      <c r="M146" s="68"/>
      <c r="N146" s="68">
        <v>0</v>
      </c>
      <c r="O146" s="70">
        <f t="shared" ref="O146:O154" si="84">K146/D146*100</f>
        <v>73.438589693917095</v>
      </c>
      <c r="P146" s="87">
        <f t="shared" ref="P146:P154" si="85">L146/E146*100</f>
        <v>73.438589693917095</v>
      </c>
      <c r="Q146" s="87"/>
      <c r="R146" s="87"/>
    </row>
    <row r="147" spans="1:18" s="63" customFormat="1" ht="43.5" hidden="1" customHeight="1" x14ac:dyDescent="0.3">
      <c r="A147" s="66" t="s">
        <v>379</v>
      </c>
      <c r="B147" s="84" t="s">
        <v>184</v>
      </c>
      <c r="C147" s="78" t="s">
        <v>6</v>
      </c>
      <c r="D147" s="68">
        <f t="shared" si="83"/>
        <v>1349493000</v>
      </c>
      <c r="E147" s="68">
        <v>1349493000</v>
      </c>
      <c r="F147" s="68"/>
      <c r="G147" s="68">
        <v>0</v>
      </c>
      <c r="H147" s="68">
        <f t="shared" si="77"/>
        <v>1236549500</v>
      </c>
      <c r="I147" s="68">
        <v>1236549500</v>
      </c>
      <c r="J147" s="68">
        <f t="shared" si="78"/>
        <v>0</v>
      </c>
      <c r="K147" s="68">
        <f t="shared" si="79"/>
        <v>1089064511.4200001</v>
      </c>
      <c r="L147" s="68">
        <v>1089064511.4200001</v>
      </c>
      <c r="M147" s="68"/>
      <c r="N147" s="68">
        <v>0</v>
      </c>
      <c r="O147" s="70">
        <f t="shared" si="84"/>
        <v>80.701753282158563</v>
      </c>
      <c r="P147" s="87">
        <f t="shared" si="85"/>
        <v>80.701753282158563</v>
      </c>
      <c r="Q147" s="87"/>
      <c r="R147" s="87"/>
    </row>
    <row r="148" spans="1:18" s="63" customFormat="1" ht="45" hidden="1" customHeight="1" x14ac:dyDescent="0.3">
      <c r="A148" s="66" t="s">
        <v>380</v>
      </c>
      <c r="B148" s="84" t="s">
        <v>185</v>
      </c>
      <c r="C148" s="78" t="s">
        <v>6</v>
      </c>
      <c r="D148" s="68">
        <f t="shared" si="83"/>
        <v>433311000</v>
      </c>
      <c r="E148" s="68">
        <v>433311000</v>
      </c>
      <c r="F148" s="68"/>
      <c r="G148" s="68">
        <v>0</v>
      </c>
      <c r="H148" s="68">
        <f t="shared" si="77"/>
        <v>410236000</v>
      </c>
      <c r="I148" s="68">
        <v>410236000</v>
      </c>
      <c r="J148" s="68">
        <f t="shared" si="78"/>
        <v>0</v>
      </c>
      <c r="K148" s="68">
        <f t="shared" si="79"/>
        <v>343045685.13</v>
      </c>
      <c r="L148" s="68">
        <v>343045685.13</v>
      </c>
      <c r="M148" s="68"/>
      <c r="N148" s="68">
        <v>0</v>
      </c>
      <c r="O148" s="70">
        <f t="shared" si="84"/>
        <v>79.168469097253464</v>
      </c>
      <c r="P148" s="87">
        <f t="shared" si="85"/>
        <v>79.168469097253464</v>
      </c>
      <c r="Q148" s="87"/>
      <c r="R148" s="87"/>
    </row>
    <row r="149" spans="1:18" s="63" customFormat="1" ht="51" hidden="1" customHeight="1" x14ac:dyDescent="0.3">
      <c r="A149" s="66" t="s">
        <v>381</v>
      </c>
      <c r="B149" s="84" t="s">
        <v>186</v>
      </c>
      <c r="C149" s="78" t="s">
        <v>6</v>
      </c>
      <c r="D149" s="68">
        <f t="shared" si="83"/>
        <v>108764000</v>
      </c>
      <c r="E149" s="68">
        <v>108764000</v>
      </c>
      <c r="F149" s="68"/>
      <c r="G149" s="68">
        <v>0</v>
      </c>
      <c r="H149" s="68">
        <f t="shared" si="77"/>
        <v>99594000</v>
      </c>
      <c r="I149" s="68">
        <v>99594000</v>
      </c>
      <c r="J149" s="68">
        <f t="shared" si="78"/>
        <v>0</v>
      </c>
      <c r="K149" s="68">
        <f t="shared" si="79"/>
        <v>82362323.430000007</v>
      </c>
      <c r="L149" s="68">
        <v>82362323.430000007</v>
      </c>
      <c r="M149" s="68"/>
      <c r="N149" s="68">
        <v>0</v>
      </c>
      <c r="O149" s="70">
        <f t="shared" si="84"/>
        <v>75.725721222095558</v>
      </c>
      <c r="P149" s="87">
        <f t="shared" si="85"/>
        <v>75.725721222095558</v>
      </c>
      <c r="Q149" s="87"/>
      <c r="R149" s="87"/>
    </row>
    <row r="150" spans="1:18" s="63" customFormat="1" ht="45" hidden="1" customHeight="1" x14ac:dyDescent="0.3">
      <c r="A150" s="66" t="s">
        <v>382</v>
      </c>
      <c r="B150" s="84" t="s">
        <v>187</v>
      </c>
      <c r="C150" s="78" t="s">
        <v>6</v>
      </c>
      <c r="D150" s="68">
        <f t="shared" si="83"/>
        <v>2385000</v>
      </c>
      <c r="E150" s="68">
        <v>2385000</v>
      </c>
      <c r="F150" s="68"/>
      <c r="G150" s="68">
        <v>0</v>
      </c>
      <c r="H150" s="68">
        <f t="shared" si="77"/>
        <v>2197300</v>
      </c>
      <c r="I150" s="68">
        <v>2197300</v>
      </c>
      <c r="J150" s="68">
        <f t="shared" si="78"/>
        <v>0</v>
      </c>
      <c r="K150" s="68">
        <f t="shared" si="79"/>
        <v>1987611.52</v>
      </c>
      <c r="L150" s="68">
        <v>1987611.52</v>
      </c>
      <c r="M150" s="68"/>
      <c r="N150" s="68">
        <v>0</v>
      </c>
      <c r="O150" s="70">
        <f t="shared" si="84"/>
        <v>83.338009224318654</v>
      </c>
      <c r="P150" s="87">
        <f t="shared" si="85"/>
        <v>83.338009224318654</v>
      </c>
      <c r="Q150" s="87"/>
      <c r="R150" s="87"/>
    </row>
    <row r="151" spans="1:18" s="63" customFormat="1" ht="80.25" hidden="1" customHeight="1" x14ac:dyDescent="0.3">
      <c r="A151" s="66" t="s">
        <v>383</v>
      </c>
      <c r="B151" s="84" t="s">
        <v>188</v>
      </c>
      <c r="C151" s="78" t="s">
        <v>6</v>
      </c>
      <c r="D151" s="68">
        <f t="shared" si="83"/>
        <v>54845000</v>
      </c>
      <c r="E151" s="68">
        <v>54845000</v>
      </c>
      <c r="F151" s="68"/>
      <c r="G151" s="68">
        <v>0</v>
      </c>
      <c r="H151" s="68">
        <f t="shared" si="77"/>
        <v>49774000</v>
      </c>
      <c r="I151" s="68">
        <v>49774000</v>
      </c>
      <c r="J151" s="68">
        <f t="shared" si="78"/>
        <v>0</v>
      </c>
      <c r="K151" s="68">
        <f t="shared" si="79"/>
        <v>47634225.969999999</v>
      </c>
      <c r="L151" s="68">
        <v>47634225.969999999</v>
      </c>
      <c r="M151" s="68"/>
      <c r="N151" s="68">
        <v>0</v>
      </c>
      <c r="O151" s="70">
        <f t="shared" si="84"/>
        <v>86.852449576078044</v>
      </c>
      <c r="P151" s="87">
        <f t="shared" si="85"/>
        <v>86.852449576078044</v>
      </c>
      <c r="Q151" s="87"/>
      <c r="R151" s="87"/>
    </row>
    <row r="152" spans="1:18" s="63" customFormat="1" ht="60" hidden="1" customHeight="1" x14ac:dyDescent="0.3">
      <c r="A152" s="66" t="s">
        <v>384</v>
      </c>
      <c r="B152" s="84" t="s">
        <v>369</v>
      </c>
      <c r="C152" s="78" t="s">
        <v>6</v>
      </c>
      <c r="D152" s="68">
        <f t="shared" si="83"/>
        <v>2253000</v>
      </c>
      <c r="E152" s="68">
        <v>2253000</v>
      </c>
      <c r="F152" s="68"/>
      <c r="G152" s="68">
        <v>0</v>
      </c>
      <c r="H152" s="68">
        <f t="shared" si="77"/>
        <v>2253000</v>
      </c>
      <c r="I152" s="68">
        <v>2253000</v>
      </c>
      <c r="J152" s="68">
        <f t="shared" si="78"/>
        <v>0</v>
      </c>
      <c r="K152" s="68">
        <f t="shared" si="79"/>
        <v>1803000</v>
      </c>
      <c r="L152" s="68">
        <v>1803000</v>
      </c>
      <c r="M152" s="68"/>
      <c r="N152" s="68">
        <v>0</v>
      </c>
      <c r="O152" s="70">
        <f t="shared" si="84"/>
        <v>80.026631158455402</v>
      </c>
      <c r="P152" s="87">
        <f t="shared" si="85"/>
        <v>80.026631158455402</v>
      </c>
      <c r="Q152" s="87"/>
      <c r="R152" s="87"/>
    </row>
    <row r="153" spans="1:18" s="63" customFormat="1" ht="37.5" hidden="1" customHeight="1" x14ac:dyDescent="0.3">
      <c r="A153" s="66" t="s">
        <v>385</v>
      </c>
      <c r="B153" s="84" t="s">
        <v>239</v>
      </c>
      <c r="C153" s="78" t="s">
        <v>6</v>
      </c>
      <c r="D153" s="68">
        <f t="shared" si="83"/>
        <v>2312300</v>
      </c>
      <c r="E153" s="68">
        <v>2312300</v>
      </c>
      <c r="F153" s="68"/>
      <c r="G153" s="68">
        <v>0</v>
      </c>
      <c r="H153" s="68">
        <f t="shared" si="77"/>
        <v>2312299.2000000002</v>
      </c>
      <c r="I153" s="68">
        <v>2312299.2000000002</v>
      </c>
      <c r="J153" s="68">
        <f t="shared" si="78"/>
        <v>0</v>
      </c>
      <c r="K153" s="68">
        <f t="shared" si="79"/>
        <v>2312299.2000000002</v>
      </c>
      <c r="L153" s="68">
        <v>2312299.2000000002</v>
      </c>
      <c r="M153" s="68"/>
      <c r="N153" s="68">
        <v>0</v>
      </c>
      <c r="O153" s="70">
        <f t="shared" si="84"/>
        <v>99.999965402413196</v>
      </c>
      <c r="P153" s="87">
        <f t="shared" si="85"/>
        <v>99.999965402413196</v>
      </c>
      <c r="Q153" s="87"/>
      <c r="R153" s="87"/>
    </row>
    <row r="154" spans="1:18" s="63" customFormat="1" ht="42.75" hidden="1" customHeight="1" x14ac:dyDescent="0.3">
      <c r="A154" s="66" t="s">
        <v>386</v>
      </c>
      <c r="B154" s="84" t="s">
        <v>370</v>
      </c>
      <c r="C154" s="78" t="s">
        <v>6</v>
      </c>
      <c r="D154" s="68">
        <f t="shared" si="83"/>
        <v>13131900</v>
      </c>
      <c r="E154" s="68">
        <v>13131900</v>
      </c>
      <c r="F154" s="68"/>
      <c r="G154" s="68">
        <v>0</v>
      </c>
      <c r="H154" s="68">
        <f t="shared" si="77"/>
        <v>13131900</v>
      </c>
      <c r="I154" s="68">
        <v>13131900</v>
      </c>
      <c r="J154" s="68">
        <f t="shared" si="78"/>
        <v>0</v>
      </c>
      <c r="K154" s="68">
        <f t="shared" si="79"/>
        <v>10564662.640000001</v>
      </c>
      <c r="L154" s="68">
        <v>10564662.640000001</v>
      </c>
      <c r="M154" s="68"/>
      <c r="N154" s="68">
        <v>0</v>
      </c>
      <c r="O154" s="70">
        <f t="shared" si="84"/>
        <v>80.450373822523773</v>
      </c>
      <c r="P154" s="87">
        <f t="shared" si="85"/>
        <v>80.450373822523773</v>
      </c>
      <c r="Q154" s="87"/>
      <c r="R154" s="87"/>
    </row>
    <row r="155" spans="1:18" s="63" customFormat="1" ht="71.25" hidden="1" customHeight="1" x14ac:dyDescent="0.3">
      <c r="A155" s="59" t="s">
        <v>387</v>
      </c>
      <c r="B155" s="85" t="s">
        <v>190</v>
      </c>
      <c r="C155" s="72" t="s">
        <v>6</v>
      </c>
      <c r="D155" s="60">
        <f t="shared" si="83"/>
        <v>320000</v>
      </c>
      <c r="E155" s="60">
        <v>0</v>
      </c>
      <c r="F155" s="60"/>
      <c r="G155" s="60">
        <v>320000</v>
      </c>
      <c r="H155" s="60">
        <f>I155+J155</f>
        <v>269995.74</v>
      </c>
      <c r="I155" s="60">
        <v>0</v>
      </c>
      <c r="J155" s="60">
        <f>N155</f>
        <v>269995.74</v>
      </c>
      <c r="K155" s="60">
        <f>L155+N155</f>
        <v>269995.74</v>
      </c>
      <c r="L155" s="60">
        <v>0</v>
      </c>
      <c r="M155" s="60"/>
      <c r="N155" s="60">
        <v>269995.74</v>
      </c>
      <c r="O155" s="62">
        <f t="shared" ref="O155:O170" si="86">K155/D155*100</f>
        <v>84.373668749999993</v>
      </c>
      <c r="P155" s="86">
        <v>0</v>
      </c>
      <c r="Q155" s="86"/>
      <c r="R155" s="86"/>
    </row>
    <row r="156" spans="1:18" s="63" customFormat="1" ht="36" hidden="1" customHeight="1" x14ac:dyDescent="0.3">
      <c r="A156" s="59" t="s">
        <v>388</v>
      </c>
      <c r="B156" s="85" t="s">
        <v>191</v>
      </c>
      <c r="C156" s="72"/>
      <c r="D156" s="60">
        <f>SUM(D157:D159)</f>
        <v>35531512</v>
      </c>
      <c r="E156" s="60">
        <f t="shared" ref="E156:N156" si="87">SUM(E157:E159)</f>
        <v>27389868</v>
      </c>
      <c r="F156" s="60"/>
      <c r="G156" s="60">
        <f t="shared" si="87"/>
        <v>8141644</v>
      </c>
      <c r="H156" s="60">
        <f t="shared" si="87"/>
        <v>35395723.57</v>
      </c>
      <c r="I156" s="60">
        <f t="shared" si="87"/>
        <v>27380935.219999999</v>
      </c>
      <c r="J156" s="60">
        <f t="shared" si="87"/>
        <v>8014788.3499999996</v>
      </c>
      <c r="K156" s="60">
        <f t="shared" si="87"/>
        <v>35395254.57</v>
      </c>
      <c r="L156" s="60">
        <f t="shared" si="87"/>
        <v>27380466.219999999</v>
      </c>
      <c r="M156" s="60"/>
      <c r="N156" s="60">
        <f t="shared" si="87"/>
        <v>8014788.3499999996</v>
      </c>
      <c r="O156" s="62">
        <f t="shared" si="86"/>
        <v>99.616516657101457</v>
      </c>
      <c r="P156" s="86">
        <f>L156/E156*100</f>
        <v>99.965674241292433</v>
      </c>
      <c r="Q156" s="86"/>
      <c r="R156" s="86"/>
    </row>
    <row r="157" spans="1:18" s="63" customFormat="1" ht="33" hidden="1" customHeight="1" x14ac:dyDescent="0.3">
      <c r="A157" s="66" t="s">
        <v>389</v>
      </c>
      <c r="B157" s="84" t="s">
        <v>159</v>
      </c>
      <c r="C157" s="78" t="s">
        <v>6</v>
      </c>
      <c r="D157" s="68">
        <f>E157+G157</f>
        <v>8141644</v>
      </c>
      <c r="E157" s="68">
        <v>0</v>
      </c>
      <c r="F157" s="68"/>
      <c r="G157" s="68">
        <v>8141644</v>
      </c>
      <c r="H157" s="68">
        <f>I157+J157</f>
        <v>8014788.3499999996</v>
      </c>
      <c r="I157" s="68">
        <v>0</v>
      </c>
      <c r="J157" s="68">
        <f>N157</f>
        <v>8014788.3499999996</v>
      </c>
      <c r="K157" s="68">
        <f>L157+N157</f>
        <v>8014788.3499999996</v>
      </c>
      <c r="L157" s="68">
        <v>0</v>
      </c>
      <c r="M157" s="68"/>
      <c r="N157" s="68">
        <v>8014788.3499999996</v>
      </c>
      <c r="O157" s="70">
        <f t="shared" si="86"/>
        <v>98.441891465654834</v>
      </c>
      <c r="P157" s="87">
        <v>0</v>
      </c>
      <c r="Q157" s="87"/>
      <c r="R157" s="87"/>
    </row>
    <row r="158" spans="1:18" s="63" customFormat="1" ht="63.75" hidden="1" customHeight="1" x14ac:dyDescent="0.3">
      <c r="A158" s="66" t="s">
        <v>390</v>
      </c>
      <c r="B158" s="84" t="s">
        <v>192</v>
      </c>
      <c r="C158" s="78" t="s">
        <v>6</v>
      </c>
      <c r="D158" s="68">
        <f>E158+G158</f>
        <v>8115068</v>
      </c>
      <c r="E158" s="68">
        <v>8115068</v>
      </c>
      <c r="F158" s="68"/>
      <c r="G158" s="68">
        <v>0</v>
      </c>
      <c r="H158" s="68">
        <f t="shared" ref="H158:H159" si="88">I158+J158</f>
        <v>8115068</v>
      </c>
      <c r="I158" s="68">
        <v>8115068</v>
      </c>
      <c r="J158" s="68">
        <f t="shared" ref="J158:J159" si="89">N158</f>
        <v>0</v>
      </c>
      <c r="K158" s="68">
        <f t="shared" ref="K158:K159" si="90">L158+N158</f>
        <v>8115047</v>
      </c>
      <c r="L158" s="68">
        <v>8115047</v>
      </c>
      <c r="M158" s="68"/>
      <c r="N158" s="68">
        <v>0</v>
      </c>
      <c r="O158" s="70">
        <f t="shared" si="86"/>
        <v>99.999741222131476</v>
      </c>
      <c r="P158" s="87">
        <f>L158/E158*100</f>
        <v>99.999741222131476</v>
      </c>
      <c r="Q158" s="87"/>
      <c r="R158" s="87"/>
    </row>
    <row r="159" spans="1:18" s="63" customFormat="1" ht="33" hidden="1" customHeight="1" x14ac:dyDescent="0.3">
      <c r="A159" s="66" t="s">
        <v>391</v>
      </c>
      <c r="B159" s="84" t="s">
        <v>193</v>
      </c>
      <c r="C159" s="78" t="s">
        <v>6</v>
      </c>
      <c r="D159" s="68">
        <f>E159+G159</f>
        <v>19274800</v>
      </c>
      <c r="E159" s="68">
        <v>19274800</v>
      </c>
      <c r="F159" s="68"/>
      <c r="G159" s="68">
        <v>0</v>
      </c>
      <c r="H159" s="68">
        <f t="shared" si="88"/>
        <v>19265867.219999999</v>
      </c>
      <c r="I159" s="68">
        <v>19265867.219999999</v>
      </c>
      <c r="J159" s="68">
        <f t="shared" si="89"/>
        <v>0</v>
      </c>
      <c r="K159" s="68">
        <f t="shared" si="90"/>
        <v>19265419.219999999</v>
      </c>
      <c r="L159" s="68">
        <v>19265419.219999999</v>
      </c>
      <c r="M159" s="68"/>
      <c r="N159" s="68">
        <v>0</v>
      </c>
      <c r="O159" s="70">
        <f t="shared" si="86"/>
        <v>99.95133137568223</v>
      </c>
      <c r="P159" s="87">
        <f>L159/E159*100</f>
        <v>99.95133137568223</v>
      </c>
      <c r="Q159" s="87"/>
      <c r="R159" s="87"/>
    </row>
    <row r="160" spans="1:18" s="63" customFormat="1" ht="32.25" hidden="1" customHeight="1" x14ac:dyDescent="0.3">
      <c r="A160" s="59" t="s">
        <v>392</v>
      </c>
      <c r="B160" s="85" t="s">
        <v>194</v>
      </c>
      <c r="C160" s="72"/>
      <c r="D160" s="60">
        <f>SUM(D161:D166)</f>
        <v>39165359</v>
      </c>
      <c r="E160" s="60">
        <f t="shared" ref="E160:N160" si="91">SUM(E161:E166)</f>
        <v>3563954</v>
      </c>
      <c r="F160" s="60"/>
      <c r="G160" s="60">
        <f t="shared" si="91"/>
        <v>35601405</v>
      </c>
      <c r="H160" s="60">
        <f t="shared" si="91"/>
        <v>33012900.039999999</v>
      </c>
      <c r="I160" s="60">
        <f t="shared" si="91"/>
        <v>3529162.96</v>
      </c>
      <c r="J160" s="60">
        <f t="shared" si="91"/>
        <v>29483737.079999998</v>
      </c>
      <c r="K160" s="60">
        <f t="shared" si="91"/>
        <v>31762798.57</v>
      </c>
      <c r="L160" s="60">
        <f t="shared" si="91"/>
        <v>2279061.4900000002</v>
      </c>
      <c r="M160" s="60"/>
      <c r="N160" s="60">
        <f t="shared" si="91"/>
        <v>29483737.079999998</v>
      </c>
      <c r="O160" s="62">
        <f t="shared" si="86"/>
        <v>81.099214665694745</v>
      </c>
      <c r="P160" s="86">
        <f>L160/E160*100</f>
        <v>63.947556281590622</v>
      </c>
      <c r="Q160" s="86"/>
      <c r="R160" s="86"/>
    </row>
    <row r="161" spans="1:18" s="63" customFormat="1" ht="41.25" hidden="1" customHeight="1" x14ac:dyDescent="0.3">
      <c r="A161" s="66" t="s">
        <v>393</v>
      </c>
      <c r="B161" s="84" t="s">
        <v>132</v>
      </c>
      <c r="C161" s="78" t="s">
        <v>6</v>
      </c>
      <c r="D161" s="68">
        <f t="shared" ref="D161:D166" si="92">E161+G161</f>
        <v>30118000</v>
      </c>
      <c r="E161" s="68">
        <v>0</v>
      </c>
      <c r="F161" s="68"/>
      <c r="G161" s="68">
        <v>30118000</v>
      </c>
      <c r="H161" s="68">
        <f>I161+J161</f>
        <v>24320662</v>
      </c>
      <c r="I161" s="68">
        <v>0</v>
      </c>
      <c r="J161" s="68">
        <f>N161</f>
        <v>24320662</v>
      </c>
      <c r="K161" s="68">
        <f>L161+N161</f>
        <v>24320662</v>
      </c>
      <c r="L161" s="68">
        <v>0</v>
      </c>
      <c r="M161" s="68"/>
      <c r="N161" s="68">
        <v>24320662</v>
      </c>
      <c r="O161" s="70">
        <f t="shared" si="86"/>
        <v>80.751251743143641</v>
      </c>
      <c r="P161" s="87">
        <v>0</v>
      </c>
      <c r="Q161" s="87"/>
      <c r="R161" s="87"/>
    </row>
    <row r="162" spans="1:18" s="63" customFormat="1" ht="41.25" hidden="1" customHeight="1" x14ac:dyDescent="0.3">
      <c r="A162" s="66" t="s">
        <v>394</v>
      </c>
      <c r="B162" s="84" t="s">
        <v>195</v>
      </c>
      <c r="C162" s="78" t="s">
        <v>6</v>
      </c>
      <c r="D162" s="68">
        <f t="shared" si="92"/>
        <v>867635</v>
      </c>
      <c r="E162" s="68">
        <v>0</v>
      </c>
      <c r="F162" s="68"/>
      <c r="G162" s="68">
        <v>867635</v>
      </c>
      <c r="H162" s="68">
        <f t="shared" ref="H162:H166" si="93">I162+J162</f>
        <v>602805</v>
      </c>
      <c r="I162" s="68">
        <v>0</v>
      </c>
      <c r="J162" s="68">
        <f t="shared" ref="J162:J166" si="94">N162</f>
        <v>602805</v>
      </c>
      <c r="K162" s="68">
        <f t="shared" ref="K162:K166" si="95">L162+N162</f>
        <v>602805</v>
      </c>
      <c r="L162" s="68">
        <v>0</v>
      </c>
      <c r="M162" s="68"/>
      <c r="N162" s="68">
        <v>602805</v>
      </c>
      <c r="O162" s="70">
        <f t="shared" si="86"/>
        <v>69.47679611818333</v>
      </c>
      <c r="P162" s="87">
        <v>0</v>
      </c>
      <c r="Q162" s="87"/>
      <c r="R162" s="87"/>
    </row>
    <row r="163" spans="1:18" s="63" customFormat="1" ht="33.75" hidden="1" customHeight="1" x14ac:dyDescent="0.3">
      <c r="A163" s="66" t="s">
        <v>395</v>
      </c>
      <c r="B163" s="84" t="s">
        <v>196</v>
      </c>
      <c r="C163" s="78" t="s">
        <v>6</v>
      </c>
      <c r="D163" s="68">
        <f t="shared" si="92"/>
        <v>4615770</v>
      </c>
      <c r="E163" s="68">
        <v>0</v>
      </c>
      <c r="F163" s="68"/>
      <c r="G163" s="68">
        <v>4615770</v>
      </c>
      <c r="H163" s="68">
        <f t="shared" si="93"/>
        <v>4560270.08</v>
      </c>
      <c r="I163" s="68">
        <v>0</v>
      </c>
      <c r="J163" s="68">
        <f t="shared" si="94"/>
        <v>4560270.08</v>
      </c>
      <c r="K163" s="68">
        <f t="shared" si="95"/>
        <v>4560270.08</v>
      </c>
      <c r="L163" s="68">
        <v>0</v>
      </c>
      <c r="M163" s="68"/>
      <c r="N163" s="68">
        <v>4560270.08</v>
      </c>
      <c r="O163" s="70">
        <f t="shared" si="86"/>
        <v>98.797602133555188</v>
      </c>
      <c r="P163" s="87">
        <v>0</v>
      </c>
      <c r="Q163" s="87"/>
      <c r="R163" s="87"/>
    </row>
    <row r="164" spans="1:18" s="63" customFormat="1" ht="63.75" hidden="1" customHeight="1" x14ac:dyDescent="0.3">
      <c r="A164" s="66" t="s">
        <v>396</v>
      </c>
      <c r="B164" s="84" t="s">
        <v>197</v>
      </c>
      <c r="C164" s="78" t="s">
        <v>6</v>
      </c>
      <c r="D164" s="68">
        <f t="shared" si="92"/>
        <v>230000</v>
      </c>
      <c r="E164" s="68">
        <v>230000</v>
      </c>
      <c r="F164" s="68"/>
      <c r="G164" s="68">
        <v>0</v>
      </c>
      <c r="H164" s="68">
        <f t="shared" si="93"/>
        <v>230000</v>
      </c>
      <c r="I164" s="68">
        <v>230000</v>
      </c>
      <c r="J164" s="68">
        <f t="shared" si="94"/>
        <v>0</v>
      </c>
      <c r="K164" s="68">
        <f t="shared" si="95"/>
        <v>230000</v>
      </c>
      <c r="L164" s="68">
        <v>230000</v>
      </c>
      <c r="M164" s="68"/>
      <c r="N164" s="68">
        <v>0</v>
      </c>
      <c r="O164" s="70">
        <f t="shared" si="86"/>
        <v>100</v>
      </c>
      <c r="P164" s="87">
        <f>L164/E164*100</f>
        <v>100</v>
      </c>
      <c r="Q164" s="87"/>
      <c r="R164" s="87"/>
    </row>
    <row r="165" spans="1:18" s="63" customFormat="1" ht="42" hidden="1" customHeight="1" x14ac:dyDescent="0.3">
      <c r="A165" s="66" t="s">
        <v>397</v>
      </c>
      <c r="B165" s="84" t="s">
        <v>198</v>
      </c>
      <c r="C165" s="78" t="s">
        <v>6</v>
      </c>
      <c r="D165" s="68">
        <f t="shared" si="92"/>
        <v>1683854</v>
      </c>
      <c r="E165" s="68">
        <v>1683854</v>
      </c>
      <c r="F165" s="68"/>
      <c r="G165" s="68">
        <v>0</v>
      </c>
      <c r="H165" s="68">
        <f t="shared" si="93"/>
        <v>1649062.9600000002</v>
      </c>
      <c r="I165" s="68">
        <v>1649062.9600000002</v>
      </c>
      <c r="J165" s="68">
        <f t="shared" si="94"/>
        <v>0</v>
      </c>
      <c r="K165" s="68">
        <f t="shared" si="95"/>
        <v>1649062.96</v>
      </c>
      <c r="L165" s="68">
        <v>1649062.96</v>
      </c>
      <c r="M165" s="68"/>
      <c r="N165" s="68">
        <v>0</v>
      </c>
      <c r="O165" s="70">
        <f t="shared" si="86"/>
        <v>97.93384462073314</v>
      </c>
      <c r="P165" s="87">
        <f>L165/E165*100</f>
        <v>97.93384462073314</v>
      </c>
      <c r="Q165" s="87"/>
      <c r="R165" s="87"/>
    </row>
    <row r="166" spans="1:18" s="63" customFormat="1" ht="42" hidden="1" customHeight="1" x14ac:dyDescent="0.3">
      <c r="A166" s="66" t="s">
        <v>398</v>
      </c>
      <c r="B166" s="84" t="s">
        <v>99</v>
      </c>
      <c r="C166" s="78" t="s">
        <v>6</v>
      </c>
      <c r="D166" s="68">
        <f t="shared" si="92"/>
        <v>1650100</v>
      </c>
      <c r="E166" s="68">
        <v>1650100</v>
      </c>
      <c r="F166" s="68"/>
      <c r="G166" s="68">
        <v>0</v>
      </c>
      <c r="H166" s="68">
        <f t="shared" si="93"/>
        <v>1650100</v>
      </c>
      <c r="I166" s="68">
        <v>1650100</v>
      </c>
      <c r="J166" s="68">
        <f t="shared" si="94"/>
        <v>0</v>
      </c>
      <c r="K166" s="68">
        <f t="shared" si="95"/>
        <v>399998.53</v>
      </c>
      <c r="L166" s="68">
        <v>399998.53</v>
      </c>
      <c r="M166" s="68"/>
      <c r="N166" s="68">
        <v>0</v>
      </c>
      <c r="O166" s="70">
        <f t="shared" si="86"/>
        <v>24.240866008120719</v>
      </c>
      <c r="P166" s="87">
        <f>L166/E166*100</f>
        <v>24.240866008120719</v>
      </c>
      <c r="Q166" s="87"/>
      <c r="R166" s="87"/>
    </row>
    <row r="167" spans="1:18" s="63" customFormat="1" ht="41.25" hidden="1" customHeight="1" x14ac:dyDescent="0.3">
      <c r="A167" s="59" t="s">
        <v>399</v>
      </c>
      <c r="B167" s="85" t="s">
        <v>199</v>
      </c>
      <c r="C167" s="72"/>
      <c r="D167" s="60">
        <f>SUM(D168:D170)</f>
        <v>109541700</v>
      </c>
      <c r="E167" s="60">
        <f t="shared" ref="E167:N167" si="96">SUM(E168:E170)</f>
        <v>0</v>
      </c>
      <c r="F167" s="60"/>
      <c r="G167" s="60">
        <f t="shared" si="96"/>
        <v>109541700</v>
      </c>
      <c r="H167" s="60">
        <f t="shared" si="96"/>
        <v>95041554.109999999</v>
      </c>
      <c r="I167" s="60">
        <f t="shared" si="96"/>
        <v>0</v>
      </c>
      <c r="J167" s="60">
        <f t="shared" si="96"/>
        <v>95041554.109999999</v>
      </c>
      <c r="K167" s="60">
        <f t="shared" si="96"/>
        <v>95041554.109999999</v>
      </c>
      <c r="L167" s="60">
        <f t="shared" si="96"/>
        <v>0</v>
      </c>
      <c r="M167" s="60"/>
      <c r="N167" s="60">
        <f t="shared" si="96"/>
        <v>95041554.109999999</v>
      </c>
      <c r="O167" s="62">
        <f t="shared" si="86"/>
        <v>86.762898613039596</v>
      </c>
      <c r="P167" s="86">
        <v>0</v>
      </c>
      <c r="Q167" s="86"/>
      <c r="R167" s="86"/>
    </row>
    <row r="168" spans="1:18" s="63" customFormat="1" ht="44.25" hidden="1" customHeight="1" x14ac:dyDescent="0.3">
      <c r="A168" s="66" t="s">
        <v>400</v>
      </c>
      <c r="B168" s="84" t="s">
        <v>132</v>
      </c>
      <c r="C168" s="78" t="s">
        <v>6</v>
      </c>
      <c r="D168" s="68">
        <f>E168+G168</f>
        <v>60759000</v>
      </c>
      <c r="E168" s="68">
        <v>0</v>
      </c>
      <c r="F168" s="68"/>
      <c r="G168" s="68">
        <v>60759000</v>
      </c>
      <c r="H168" s="68">
        <f>I168+J168</f>
        <v>52264925.689999998</v>
      </c>
      <c r="I168" s="68">
        <v>0</v>
      </c>
      <c r="J168" s="68">
        <f>N168</f>
        <v>52264925.689999998</v>
      </c>
      <c r="K168" s="68">
        <f>L168+N168</f>
        <v>52264925.689999998</v>
      </c>
      <c r="L168" s="68">
        <v>0</v>
      </c>
      <c r="M168" s="68"/>
      <c r="N168" s="68">
        <v>52264925.689999998</v>
      </c>
      <c r="O168" s="70">
        <f t="shared" si="86"/>
        <v>86.020055777744858</v>
      </c>
      <c r="P168" s="87">
        <v>0</v>
      </c>
      <c r="Q168" s="87"/>
      <c r="R168" s="87"/>
    </row>
    <row r="169" spans="1:18" s="63" customFormat="1" ht="44.25" hidden="1" customHeight="1" x14ac:dyDescent="0.3">
      <c r="A169" s="66" t="s">
        <v>401</v>
      </c>
      <c r="B169" s="84" t="s">
        <v>133</v>
      </c>
      <c r="C169" s="78" t="s">
        <v>6</v>
      </c>
      <c r="D169" s="68">
        <f>E169+G169</f>
        <v>48602700</v>
      </c>
      <c r="E169" s="68">
        <v>0</v>
      </c>
      <c r="F169" s="68"/>
      <c r="G169" s="68">
        <v>48602700</v>
      </c>
      <c r="H169" s="68">
        <f t="shared" ref="H169:H170" si="97">I169+J169</f>
        <v>42596628.420000002</v>
      </c>
      <c r="I169" s="68">
        <v>0</v>
      </c>
      <c r="J169" s="68">
        <f t="shared" ref="J169:J170" si="98">N169</f>
        <v>42596628.420000002</v>
      </c>
      <c r="K169" s="68">
        <f t="shared" ref="K169:K170" si="99">L169+N169</f>
        <v>42596628.420000002</v>
      </c>
      <c r="L169" s="68">
        <v>0</v>
      </c>
      <c r="M169" s="68"/>
      <c r="N169" s="68">
        <v>42596628.420000002</v>
      </c>
      <c r="O169" s="70">
        <f t="shared" si="86"/>
        <v>87.64251455166071</v>
      </c>
      <c r="P169" s="87">
        <v>0</v>
      </c>
      <c r="Q169" s="87"/>
      <c r="R169" s="87"/>
    </row>
    <row r="170" spans="1:18" s="63" customFormat="1" ht="49.5" hidden="1" customHeight="1" x14ac:dyDescent="0.3">
      <c r="A170" s="66" t="s">
        <v>402</v>
      </c>
      <c r="B170" s="84" t="s">
        <v>200</v>
      </c>
      <c r="C170" s="78" t="s">
        <v>6</v>
      </c>
      <c r="D170" s="68">
        <f>E170+G170</f>
        <v>180000</v>
      </c>
      <c r="E170" s="68">
        <v>0</v>
      </c>
      <c r="F170" s="68"/>
      <c r="G170" s="68">
        <v>180000</v>
      </c>
      <c r="H170" s="68">
        <f t="shared" si="97"/>
        <v>180000</v>
      </c>
      <c r="I170" s="68">
        <v>0</v>
      </c>
      <c r="J170" s="68">
        <f t="shared" si="98"/>
        <v>180000</v>
      </c>
      <c r="K170" s="68">
        <f t="shared" si="99"/>
        <v>180000</v>
      </c>
      <c r="L170" s="68">
        <v>0</v>
      </c>
      <c r="M170" s="68"/>
      <c r="N170" s="68">
        <v>180000</v>
      </c>
      <c r="O170" s="70">
        <f t="shared" si="86"/>
        <v>100</v>
      </c>
      <c r="P170" s="87">
        <v>0</v>
      </c>
      <c r="Q170" s="87"/>
      <c r="R170" s="87"/>
    </row>
    <row r="171" spans="1:18" s="76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6" customFormat="1" ht="48.75" hidden="1" customHeight="1" x14ac:dyDescent="0.3">
      <c r="A172" s="59" t="s">
        <v>91</v>
      </c>
      <c r="B172" s="123" t="s">
        <v>46</v>
      </c>
      <c r="C172" s="123"/>
      <c r="D172" s="60">
        <f>D173+D179+D189</f>
        <v>433499915</v>
      </c>
      <c r="E172" s="60">
        <f t="shared" ref="E172:N172" si="100">E173+E179+E189</f>
        <v>305377500</v>
      </c>
      <c r="F172" s="60"/>
      <c r="G172" s="60">
        <f t="shared" si="100"/>
        <v>128122415</v>
      </c>
      <c r="H172" s="60">
        <f t="shared" si="100"/>
        <v>224434619</v>
      </c>
      <c r="I172" s="60">
        <f t="shared" si="100"/>
        <v>137889226.05000001</v>
      </c>
      <c r="J172" s="60">
        <f t="shared" si="100"/>
        <v>86545392.950000003</v>
      </c>
      <c r="K172" s="60">
        <f t="shared" si="100"/>
        <v>210707027.28000003</v>
      </c>
      <c r="L172" s="60">
        <f t="shared" si="100"/>
        <v>124161634.33000001</v>
      </c>
      <c r="M172" s="60"/>
      <c r="N172" s="60">
        <f t="shared" si="100"/>
        <v>86545392.950000003</v>
      </c>
      <c r="O172" s="75">
        <f>K172/D172*100</f>
        <v>48.60601351675006</v>
      </c>
      <c r="P172" s="86">
        <f>L172/E172*100</f>
        <v>40.658409453872665</v>
      </c>
      <c r="Q172" s="86"/>
      <c r="R172" s="86"/>
    </row>
    <row r="173" spans="1:18" s="76" customFormat="1" ht="48.75" hidden="1" customHeight="1" x14ac:dyDescent="0.3">
      <c r="A173" s="59" t="s">
        <v>28</v>
      </c>
      <c r="B173" s="64" t="s">
        <v>201</v>
      </c>
      <c r="C173" s="64"/>
      <c r="D173" s="60">
        <f>SUM(D174:D178)</f>
        <v>99515209</v>
      </c>
      <c r="E173" s="60">
        <f t="shared" ref="E173:N173" si="101">SUM(E174:E178)</f>
        <v>1884500</v>
      </c>
      <c r="F173" s="60"/>
      <c r="G173" s="60">
        <f t="shared" si="101"/>
        <v>97630709</v>
      </c>
      <c r="H173" s="60">
        <f t="shared" si="101"/>
        <v>73732609.829999998</v>
      </c>
      <c r="I173" s="60">
        <f t="shared" si="101"/>
        <v>1884430</v>
      </c>
      <c r="J173" s="60">
        <f t="shared" si="101"/>
        <v>71848179.829999998</v>
      </c>
      <c r="K173" s="60">
        <f t="shared" si="101"/>
        <v>73732609.829999998</v>
      </c>
      <c r="L173" s="60">
        <f t="shared" si="101"/>
        <v>1884430</v>
      </c>
      <c r="M173" s="60"/>
      <c r="N173" s="60">
        <f t="shared" si="101"/>
        <v>71848179.829999998</v>
      </c>
      <c r="O173" s="75">
        <f t="shared" ref="O173:O191" si="102">K173/D173*100</f>
        <v>74.091800209151941</v>
      </c>
      <c r="P173" s="86">
        <v>0</v>
      </c>
      <c r="Q173" s="86"/>
      <c r="R173" s="86"/>
    </row>
    <row r="174" spans="1:18" s="76" customFormat="1" ht="42.75" hidden="1" customHeight="1" x14ac:dyDescent="0.3">
      <c r="A174" s="66" t="s">
        <v>156</v>
      </c>
      <c r="B174" s="67" t="s">
        <v>132</v>
      </c>
      <c r="C174" s="65" t="s">
        <v>2</v>
      </c>
      <c r="D174" s="68">
        <f>E174+G174</f>
        <v>33682321</v>
      </c>
      <c r="E174" s="68">
        <v>0</v>
      </c>
      <c r="F174" s="68"/>
      <c r="G174" s="68">
        <v>33682321</v>
      </c>
      <c r="H174" s="68">
        <f>I174+J174</f>
        <v>28295366.059999999</v>
      </c>
      <c r="I174" s="68">
        <v>0</v>
      </c>
      <c r="J174" s="68">
        <f>N174</f>
        <v>28295366.059999999</v>
      </c>
      <c r="K174" s="89">
        <f>L174+N174</f>
        <v>28295366.059999999</v>
      </c>
      <c r="L174" s="89">
        <v>0</v>
      </c>
      <c r="M174" s="89"/>
      <c r="N174" s="89">
        <v>28295366.059999999</v>
      </c>
      <c r="O174" s="79">
        <f t="shared" si="102"/>
        <v>84.00658036600268</v>
      </c>
      <c r="P174" s="87">
        <v>0</v>
      </c>
      <c r="Q174" s="87"/>
      <c r="R174" s="87"/>
    </row>
    <row r="175" spans="1:18" s="76" customFormat="1" ht="39" hidden="1" customHeight="1" x14ac:dyDescent="0.3">
      <c r="A175" s="66" t="s">
        <v>309</v>
      </c>
      <c r="B175" s="67" t="s">
        <v>133</v>
      </c>
      <c r="C175" s="65" t="s">
        <v>2</v>
      </c>
      <c r="D175" s="68">
        <f>E175+G175</f>
        <v>42828470</v>
      </c>
      <c r="E175" s="68">
        <v>0</v>
      </c>
      <c r="F175" s="68"/>
      <c r="G175" s="68">
        <v>42828470</v>
      </c>
      <c r="H175" s="68">
        <f t="shared" ref="H175:H178" si="103">I175+J175</f>
        <v>37135185.990000002</v>
      </c>
      <c r="I175" s="68">
        <v>0</v>
      </c>
      <c r="J175" s="68">
        <f t="shared" ref="J175:J178" si="104">N175</f>
        <v>37135185.990000002</v>
      </c>
      <c r="K175" s="89">
        <f t="shared" ref="K175:K178" si="105">L175+N175</f>
        <v>37135185.990000002</v>
      </c>
      <c r="L175" s="68">
        <v>0</v>
      </c>
      <c r="M175" s="68"/>
      <c r="N175" s="68">
        <v>37135185.990000002</v>
      </c>
      <c r="O175" s="79">
        <f t="shared" si="102"/>
        <v>86.706777034061687</v>
      </c>
      <c r="P175" s="87">
        <v>0</v>
      </c>
      <c r="Q175" s="87"/>
      <c r="R175" s="87"/>
    </row>
    <row r="176" spans="1:18" s="76" customFormat="1" ht="45" hidden="1" customHeight="1" x14ac:dyDescent="0.3">
      <c r="A176" s="66" t="s">
        <v>310</v>
      </c>
      <c r="B176" s="67" t="s">
        <v>200</v>
      </c>
      <c r="C176" s="65" t="s">
        <v>2</v>
      </c>
      <c r="D176" s="68">
        <f>E176+G176</f>
        <v>500000</v>
      </c>
      <c r="E176" s="68">
        <v>0</v>
      </c>
      <c r="F176" s="68"/>
      <c r="G176" s="68">
        <v>500000</v>
      </c>
      <c r="H176" s="68">
        <f t="shared" si="103"/>
        <v>462781.2</v>
      </c>
      <c r="I176" s="68">
        <v>0</v>
      </c>
      <c r="J176" s="68">
        <f t="shared" si="104"/>
        <v>462781.2</v>
      </c>
      <c r="K176" s="89">
        <f t="shared" si="105"/>
        <v>462781.2</v>
      </c>
      <c r="L176" s="68">
        <v>0</v>
      </c>
      <c r="M176" s="68"/>
      <c r="N176" s="68">
        <v>462781.2</v>
      </c>
      <c r="O176" s="79">
        <f t="shared" si="102"/>
        <v>92.556240000000003</v>
      </c>
      <c r="P176" s="87">
        <v>0</v>
      </c>
      <c r="Q176" s="87"/>
      <c r="R176" s="87"/>
    </row>
    <row r="177" spans="1:18" s="76" customFormat="1" ht="48.75" hidden="1" customHeight="1" x14ac:dyDescent="0.3">
      <c r="A177" s="66" t="s">
        <v>311</v>
      </c>
      <c r="B177" s="67" t="s">
        <v>65</v>
      </c>
      <c r="C177" s="65" t="s">
        <v>2</v>
      </c>
      <c r="D177" s="68">
        <f>E177+G177</f>
        <v>20619918</v>
      </c>
      <c r="E177" s="68">
        <v>0</v>
      </c>
      <c r="F177" s="68"/>
      <c r="G177" s="68">
        <v>20619918</v>
      </c>
      <c r="H177" s="68">
        <f t="shared" si="103"/>
        <v>5954846.5800000001</v>
      </c>
      <c r="I177" s="68">
        <v>0</v>
      </c>
      <c r="J177" s="68">
        <f t="shared" si="104"/>
        <v>5954846.5800000001</v>
      </c>
      <c r="K177" s="89">
        <f t="shared" si="105"/>
        <v>5954846.5800000001</v>
      </c>
      <c r="L177" s="68">
        <v>0</v>
      </c>
      <c r="M177" s="68"/>
      <c r="N177" s="68">
        <v>5954846.5800000001</v>
      </c>
      <c r="O177" s="79">
        <f t="shared" si="102"/>
        <v>28.879099228231652</v>
      </c>
      <c r="P177" s="87">
        <v>0</v>
      </c>
      <c r="Q177" s="87"/>
      <c r="R177" s="87"/>
    </row>
    <row r="178" spans="1:18" s="76" customFormat="1" ht="48.75" hidden="1" customHeight="1" x14ac:dyDescent="0.3">
      <c r="A178" s="66" t="s">
        <v>312</v>
      </c>
      <c r="B178" s="67" t="s">
        <v>202</v>
      </c>
      <c r="C178" s="65" t="s">
        <v>2</v>
      </c>
      <c r="D178" s="68">
        <f>E178+G178</f>
        <v>1884500</v>
      </c>
      <c r="E178" s="68">
        <v>1884500</v>
      </c>
      <c r="F178" s="68"/>
      <c r="G178" s="68">
        <v>0</v>
      </c>
      <c r="H178" s="68">
        <f t="shared" si="103"/>
        <v>1884430</v>
      </c>
      <c r="I178" s="68">
        <v>1884430</v>
      </c>
      <c r="J178" s="68">
        <f t="shared" si="104"/>
        <v>0</v>
      </c>
      <c r="K178" s="89">
        <f t="shared" si="105"/>
        <v>1884430</v>
      </c>
      <c r="L178" s="68">
        <v>1884430</v>
      </c>
      <c r="M178" s="68"/>
      <c r="N178" s="68">
        <v>0</v>
      </c>
      <c r="O178" s="79">
        <f t="shared" si="102"/>
        <v>99.99628548686654</v>
      </c>
      <c r="P178" s="87">
        <v>0</v>
      </c>
      <c r="Q178" s="87"/>
      <c r="R178" s="87"/>
    </row>
    <row r="179" spans="1:18" s="63" customFormat="1" ht="48.75" hidden="1" customHeight="1" x14ac:dyDescent="0.3">
      <c r="A179" s="59" t="s">
        <v>29</v>
      </c>
      <c r="B179" s="64" t="s">
        <v>203</v>
      </c>
      <c r="C179" s="90"/>
      <c r="D179" s="60">
        <f>D180+D188</f>
        <v>331925342</v>
      </c>
      <c r="E179" s="60">
        <f t="shared" ref="E179:N179" si="106">E180+E188</f>
        <v>301563600</v>
      </c>
      <c r="F179" s="60"/>
      <c r="G179" s="60">
        <f t="shared" si="106"/>
        <v>30361742</v>
      </c>
      <c r="H179" s="60">
        <f t="shared" si="106"/>
        <v>148871225.17000002</v>
      </c>
      <c r="I179" s="60">
        <f t="shared" si="106"/>
        <v>134275408.05000001</v>
      </c>
      <c r="J179" s="60">
        <f t="shared" si="106"/>
        <v>14595817.120000001</v>
      </c>
      <c r="K179" s="60">
        <f t="shared" si="106"/>
        <v>135289289.45000002</v>
      </c>
      <c r="L179" s="60">
        <f t="shared" si="106"/>
        <v>120693472.33000001</v>
      </c>
      <c r="M179" s="60"/>
      <c r="N179" s="60">
        <f t="shared" si="106"/>
        <v>14595817.120000001</v>
      </c>
      <c r="O179" s="75">
        <f t="shared" si="102"/>
        <v>40.758951586769783</v>
      </c>
      <c r="P179" s="86">
        <f>L179/E179*100</f>
        <v>40.022559861336056</v>
      </c>
      <c r="Q179" s="86"/>
      <c r="R179" s="86"/>
    </row>
    <row r="180" spans="1:18" s="76" customFormat="1" ht="48.75" hidden="1" customHeight="1" x14ac:dyDescent="0.3">
      <c r="A180" s="66" t="s">
        <v>157</v>
      </c>
      <c r="B180" s="67" t="s">
        <v>204</v>
      </c>
      <c r="C180" s="65"/>
      <c r="D180" s="68">
        <f>SUM(D181:D187)</f>
        <v>309868942</v>
      </c>
      <c r="E180" s="68">
        <f t="shared" ref="E180:N180" si="107">SUM(E181:E187)</f>
        <v>301563600</v>
      </c>
      <c r="F180" s="68"/>
      <c r="G180" s="68">
        <f t="shared" si="107"/>
        <v>8305342</v>
      </c>
      <c r="H180" s="68">
        <f t="shared" si="107"/>
        <v>139493924.59</v>
      </c>
      <c r="I180" s="68">
        <f t="shared" si="107"/>
        <v>134275408.05000001</v>
      </c>
      <c r="J180" s="68">
        <f t="shared" si="107"/>
        <v>5218516.54</v>
      </c>
      <c r="K180" s="68">
        <f t="shared" si="107"/>
        <v>125911988.87</v>
      </c>
      <c r="L180" s="68">
        <f t="shared" si="107"/>
        <v>120693472.33000001</v>
      </c>
      <c r="M180" s="68"/>
      <c r="N180" s="68">
        <f t="shared" si="107"/>
        <v>5218516.54</v>
      </c>
      <c r="O180" s="79">
        <f t="shared" si="102"/>
        <v>40.633949326228382</v>
      </c>
      <c r="P180" s="87">
        <f>L180/E180*100</f>
        <v>40.022559861336056</v>
      </c>
      <c r="Q180" s="87"/>
      <c r="R180" s="87"/>
    </row>
    <row r="181" spans="1:18" s="76" customFormat="1" ht="35.25" hidden="1" customHeight="1" x14ac:dyDescent="0.3">
      <c r="A181" s="131"/>
      <c r="B181" s="67" t="s">
        <v>230</v>
      </c>
      <c r="C181" s="65" t="s">
        <v>2</v>
      </c>
      <c r="D181" s="68">
        <f t="shared" ref="D181:D188" si="108">E181+G181</f>
        <v>931506</v>
      </c>
      <c r="E181" s="68">
        <v>0</v>
      </c>
      <c r="F181" s="68"/>
      <c r="G181" s="68">
        <v>931506</v>
      </c>
      <c r="H181" s="68">
        <f>I181+J181</f>
        <v>288651</v>
      </c>
      <c r="I181" s="68">
        <v>0</v>
      </c>
      <c r="J181" s="68">
        <f>N181</f>
        <v>288651</v>
      </c>
      <c r="K181" s="68">
        <f>L181+N181</f>
        <v>288651</v>
      </c>
      <c r="L181" s="68">
        <v>0</v>
      </c>
      <c r="M181" s="68"/>
      <c r="N181" s="68">
        <v>288651</v>
      </c>
      <c r="O181" s="79">
        <f t="shared" si="102"/>
        <v>30.987562076894836</v>
      </c>
      <c r="P181" s="87">
        <v>0</v>
      </c>
      <c r="Q181" s="87"/>
      <c r="R181" s="87"/>
    </row>
    <row r="182" spans="1:18" s="76" customFormat="1" ht="30.75" hidden="1" customHeight="1" x14ac:dyDescent="0.3">
      <c r="A182" s="132"/>
      <c r="B182" s="67" t="s">
        <v>205</v>
      </c>
      <c r="C182" s="65" t="s">
        <v>2</v>
      </c>
      <c r="D182" s="68">
        <f t="shared" si="108"/>
        <v>1223836</v>
      </c>
      <c r="E182" s="68">
        <v>0</v>
      </c>
      <c r="F182" s="68"/>
      <c r="G182" s="68">
        <v>1223836</v>
      </c>
      <c r="H182" s="68">
        <f t="shared" ref="H182:H188" si="109">I182+J182</f>
        <v>874816.28</v>
      </c>
      <c r="I182" s="68">
        <v>0</v>
      </c>
      <c r="J182" s="68">
        <f t="shared" ref="J182:J188" si="110">N182</f>
        <v>874816.28</v>
      </c>
      <c r="K182" s="68">
        <f t="shared" ref="K182:K188" si="111">L182+N182</f>
        <v>874816.28</v>
      </c>
      <c r="L182" s="68">
        <v>0</v>
      </c>
      <c r="M182" s="68"/>
      <c r="N182" s="68">
        <v>874816.28</v>
      </c>
      <c r="O182" s="79">
        <f t="shared" si="102"/>
        <v>71.481495886703769</v>
      </c>
      <c r="P182" s="87">
        <v>0</v>
      </c>
      <c r="Q182" s="87"/>
      <c r="R182" s="87"/>
    </row>
    <row r="183" spans="1:18" s="76" customFormat="1" ht="63.75" hidden="1" customHeight="1" x14ac:dyDescent="0.3">
      <c r="A183" s="132"/>
      <c r="B183" s="67" t="s">
        <v>66</v>
      </c>
      <c r="C183" s="65" t="s">
        <v>2</v>
      </c>
      <c r="D183" s="68">
        <f t="shared" si="108"/>
        <v>9560000</v>
      </c>
      <c r="E183" s="68">
        <v>8604000</v>
      </c>
      <c r="F183" s="68"/>
      <c r="G183" s="68">
        <v>956000</v>
      </c>
      <c r="H183" s="68">
        <f t="shared" si="109"/>
        <v>6085527</v>
      </c>
      <c r="I183" s="68">
        <v>5476974.2999999998</v>
      </c>
      <c r="J183" s="68">
        <f t="shared" si="110"/>
        <v>608552.69999999995</v>
      </c>
      <c r="K183" s="68">
        <f t="shared" si="111"/>
        <v>6085527</v>
      </c>
      <c r="L183" s="68">
        <v>5476974.2999999998</v>
      </c>
      <c r="M183" s="68"/>
      <c r="N183" s="68">
        <v>608552.69999999995</v>
      </c>
      <c r="O183" s="79">
        <f t="shared" si="102"/>
        <v>63.656140167364015</v>
      </c>
      <c r="P183" s="87">
        <f>L183/E183*100</f>
        <v>63.656140167364015</v>
      </c>
      <c r="Q183" s="87"/>
      <c r="R183" s="87"/>
    </row>
    <row r="184" spans="1:18" s="76" customFormat="1" ht="68.25" hidden="1" customHeight="1" x14ac:dyDescent="0.3">
      <c r="A184" s="132"/>
      <c r="B184" s="67" t="s">
        <v>67</v>
      </c>
      <c r="C184" s="65" t="s">
        <v>2</v>
      </c>
      <c r="D184" s="68">
        <f t="shared" si="108"/>
        <v>14390000</v>
      </c>
      <c r="E184" s="68">
        <v>12951000</v>
      </c>
      <c r="F184" s="68"/>
      <c r="G184" s="68">
        <v>1439000</v>
      </c>
      <c r="H184" s="68">
        <f t="shared" si="109"/>
        <v>12197273</v>
      </c>
      <c r="I184" s="68">
        <v>10958203.800000001</v>
      </c>
      <c r="J184" s="68">
        <f t="shared" si="110"/>
        <v>1239069.2</v>
      </c>
      <c r="K184" s="68">
        <f t="shared" si="111"/>
        <v>12197273</v>
      </c>
      <c r="L184" s="68">
        <v>10958203.800000001</v>
      </c>
      <c r="M184" s="68"/>
      <c r="N184" s="68">
        <v>1239069.2</v>
      </c>
      <c r="O184" s="79">
        <f t="shared" si="102"/>
        <v>84.762147324530929</v>
      </c>
      <c r="P184" s="87">
        <f>L184/E184*100</f>
        <v>84.612800555941632</v>
      </c>
      <c r="Q184" s="87"/>
      <c r="R184" s="87"/>
    </row>
    <row r="185" spans="1:18" s="76" customFormat="1" ht="67.5" hidden="1" customHeight="1" x14ac:dyDescent="0.3">
      <c r="A185" s="132"/>
      <c r="B185" s="67" t="s">
        <v>68</v>
      </c>
      <c r="C185" s="65" t="s">
        <v>2</v>
      </c>
      <c r="D185" s="68">
        <f t="shared" si="108"/>
        <v>9074000</v>
      </c>
      <c r="E185" s="68">
        <v>8167000</v>
      </c>
      <c r="F185" s="68"/>
      <c r="G185" s="68">
        <v>907000</v>
      </c>
      <c r="H185" s="68">
        <f t="shared" si="109"/>
        <v>7254785</v>
      </c>
      <c r="I185" s="68">
        <v>6528880.7999999998</v>
      </c>
      <c r="J185" s="68">
        <f t="shared" si="110"/>
        <v>725904.2</v>
      </c>
      <c r="K185" s="68">
        <f t="shared" si="111"/>
        <v>7254785</v>
      </c>
      <c r="L185" s="68">
        <v>6528880.7999999998</v>
      </c>
      <c r="M185" s="68"/>
      <c r="N185" s="68">
        <v>725904.2</v>
      </c>
      <c r="O185" s="79">
        <f t="shared" si="102"/>
        <v>79.951344500771441</v>
      </c>
      <c r="P185" s="87">
        <f>L185/E185*100</f>
        <v>79.942216236071999</v>
      </c>
      <c r="Q185" s="87"/>
      <c r="R185" s="87"/>
    </row>
    <row r="186" spans="1:18" s="76" customFormat="1" ht="66" hidden="1" customHeight="1" x14ac:dyDescent="0.3">
      <c r="A186" s="132"/>
      <c r="B186" s="67" t="s">
        <v>69</v>
      </c>
      <c r="C186" s="65" t="s">
        <v>2</v>
      </c>
      <c r="D186" s="68">
        <f t="shared" si="108"/>
        <v>16182000</v>
      </c>
      <c r="E186" s="68">
        <v>13334000</v>
      </c>
      <c r="F186" s="68"/>
      <c r="G186" s="68">
        <v>2848000</v>
      </c>
      <c r="H186" s="68">
        <f t="shared" si="109"/>
        <v>14815231.58</v>
      </c>
      <c r="I186" s="68">
        <v>13333708.42</v>
      </c>
      <c r="J186" s="68">
        <f t="shared" si="110"/>
        <v>1481523.16</v>
      </c>
      <c r="K186" s="68">
        <f t="shared" si="111"/>
        <v>14815231.58</v>
      </c>
      <c r="L186" s="68">
        <v>13333708.42</v>
      </c>
      <c r="M186" s="68"/>
      <c r="N186" s="68">
        <v>1481523.16</v>
      </c>
      <c r="O186" s="79">
        <f t="shared" si="102"/>
        <v>91.553773204795448</v>
      </c>
      <c r="P186" s="87">
        <f>L186/E186*100</f>
        <v>99.997813259337036</v>
      </c>
      <c r="Q186" s="87"/>
      <c r="R186" s="87"/>
    </row>
    <row r="187" spans="1:18" s="76" customFormat="1" ht="27" hidden="1" customHeight="1" x14ac:dyDescent="0.3">
      <c r="A187" s="133"/>
      <c r="B187" s="67" t="s">
        <v>70</v>
      </c>
      <c r="C187" s="65" t="s">
        <v>5</v>
      </c>
      <c r="D187" s="68">
        <f t="shared" si="108"/>
        <v>258507600</v>
      </c>
      <c r="E187" s="68">
        <f>251858200+6649400</f>
        <v>258507600</v>
      </c>
      <c r="F187" s="68"/>
      <c r="G187" s="68">
        <v>0</v>
      </c>
      <c r="H187" s="68">
        <f t="shared" si="109"/>
        <v>97977640.730000004</v>
      </c>
      <c r="I187" s="68">
        <v>97977640.730000004</v>
      </c>
      <c r="J187" s="68">
        <v>0</v>
      </c>
      <c r="K187" s="68">
        <f t="shared" si="111"/>
        <v>84395705.010000005</v>
      </c>
      <c r="L187" s="68">
        <v>84395705.010000005</v>
      </c>
      <c r="M187" s="68"/>
      <c r="N187" s="68">
        <v>0</v>
      </c>
      <c r="O187" s="79">
        <f t="shared" si="102"/>
        <v>32.647281940647012</v>
      </c>
      <c r="P187" s="87">
        <f>L187/E187*100</f>
        <v>32.647281940647012</v>
      </c>
      <c r="Q187" s="87"/>
      <c r="R187" s="87"/>
    </row>
    <row r="188" spans="1:18" s="76" customFormat="1" ht="48" hidden="1" customHeight="1" x14ac:dyDescent="0.3">
      <c r="A188" s="66" t="s">
        <v>313</v>
      </c>
      <c r="B188" s="67" t="s">
        <v>206</v>
      </c>
      <c r="C188" s="65" t="s">
        <v>5</v>
      </c>
      <c r="D188" s="68">
        <f t="shared" si="108"/>
        <v>22056400</v>
      </c>
      <c r="E188" s="68">
        <v>0</v>
      </c>
      <c r="F188" s="68"/>
      <c r="G188" s="68">
        <v>22056400</v>
      </c>
      <c r="H188" s="68">
        <f t="shared" si="109"/>
        <v>9377300.5800000001</v>
      </c>
      <c r="I188" s="68">
        <v>0</v>
      </c>
      <c r="J188" s="68">
        <f t="shared" si="110"/>
        <v>9377300.5800000001</v>
      </c>
      <c r="K188" s="68">
        <f t="shared" si="111"/>
        <v>9377300.5800000001</v>
      </c>
      <c r="L188" s="68">
        <v>0</v>
      </c>
      <c r="M188" s="68"/>
      <c r="N188" s="68">
        <v>9377300.5800000001</v>
      </c>
      <c r="O188" s="79">
        <f t="shared" si="102"/>
        <v>42.515100288351682</v>
      </c>
      <c r="P188" s="87">
        <v>0</v>
      </c>
      <c r="Q188" s="87"/>
      <c r="R188" s="87"/>
    </row>
    <row r="189" spans="1:18" s="63" customFormat="1" ht="57.75" hidden="1" customHeight="1" x14ac:dyDescent="0.3">
      <c r="A189" s="59" t="s">
        <v>92</v>
      </c>
      <c r="B189" s="64" t="s">
        <v>207</v>
      </c>
      <c r="C189" s="90"/>
      <c r="D189" s="60">
        <f>SUM(D190:D191)</f>
        <v>2059364</v>
      </c>
      <c r="E189" s="60">
        <f t="shared" ref="E189:N189" si="112">SUM(E190:E191)</f>
        <v>1929400</v>
      </c>
      <c r="F189" s="60"/>
      <c r="G189" s="60">
        <f t="shared" si="112"/>
        <v>129964</v>
      </c>
      <c r="H189" s="60">
        <f t="shared" si="112"/>
        <v>1830784</v>
      </c>
      <c r="I189" s="60">
        <f t="shared" si="112"/>
        <v>1729388</v>
      </c>
      <c r="J189" s="60">
        <f t="shared" si="112"/>
        <v>101396</v>
      </c>
      <c r="K189" s="60">
        <f t="shared" si="112"/>
        <v>1685128</v>
      </c>
      <c r="L189" s="60">
        <f t="shared" si="112"/>
        <v>1583732</v>
      </c>
      <c r="M189" s="60"/>
      <c r="N189" s="60">
        <f t="shared" si="112"/>
        <v>101396</v>
      </c>
      <c r="O189" s="75">
        <f t="shared" si="102"/>
        <v>81.827593373488128</v>
      </c>
      <c r="P189" s="86">
        <f>L189/E189*100</f>
        <v>82.084171244946617</v>
      </c>
      <c r="Q189" s="86"/>
      <c r="R189" s="86"/>
    </row>
    <row r="190" spans="1:18" s="76" customFormat="1" ht="44.25" hidden="1" customHeight="1" x14ac:dyDescent="0.3">
      <c r="A190" s="66" t="s">
        <v>224</v>
      </c>
      <c r="B190" s="67" t="s">
        <v>72</v>
      </c>
      <c r="C190" s="65" t="s">
        <v>6</v>
      </c>
      <c r="D190" s="68">
        <f>E190+G190</f>
        <v>529964</v>
      </c>
      <c r="E190" s="68">
        <v>400000</v>
      </c>
      <c r="F190" s="68"/>
      <c r="G190" s="68">
        <v>129964</v>
      </c>
      <c r="H190" s="68">
        <f>I190+J190</f>
        <v>301396</v>
      </c>
      <c r="I190" s="68">
        <v>200000</v>
      </c>
      <c r="J190" s="68">
        <f>N190</f>
        <v>101396</v>
      </c>
      <c r="K190" s="68">
        <f>L190+N190</f>
        <v>301396</v>
      </c>
      <c r="L190" s="68">
        <v>200000</v>
      </c>
      <c r="M190" s="68"/>
      <c r="N190" s="68">
        <v>101396</v>
      </c>
      <c r="O190" s="79">
        <f t="shared" si="102"/>
        <v>56.871032749394303</v>
      </c>
      <c r="P190" s="87">
        <f>L190/E190*100</f>
        <v>50</v>
      </c>
      <c r="Q190" s="87"/>
      <c r="R190" s="87"/>
    </row>
    <row r="191" spans="1:18" s="76" customFormat="1" ht="37.5" hidden="1" customHeight="1" x14ac:dyDescent="0.3">
      <c r="A191" s="66" t="s">
        <v>314</v>
      </c>
      <c r="B191" s="67" t="s">
        <v>71</v>
      </c>
      <c r="C191" s="65" t="s">
        <v>6</v>
      </c>
      <c r="D191" s="68">
        <f>E191+G191</f>
        <v>1529400</v>
      </c>
      <c r="E191" s="68">
        <v>1529400</v>
      </c>
      <c r="F191" s="68"/>
      <c r="G191" s="68">
        <v>0</v>
      </c>
      <c r="H191" s="68">
        <f t="shared" ref="H191" si="113">I191+J191</f>
        <v>1529388</v>
      </c>
      <c r="I191" s="68">
        <v>1529388</v>
      </c>
      <c r="J191" s="68">
        <f t="shared" ref="J191" si="114">N191</f>
        <v>0</v>
      </c>
      <c r="K191" s="68">
        <f t="shared" ref="K191" si="115">L191+N191</f>
        <v>1383732</v>
      </c>
      <c r="L191" s="68">
        <v>1383732</v>
      </c>
      <c r="M191" s="68"/>
      <c r="N191" s="68">
        <v>0</v>
      </c>
      <c r="O191" s="79">
        <f t="shared" si="102"/>
        <v>90.475480580619845</v>
      </c>
      <c r="P191" s="87">
        <f>L191/E191*100</f>
        <v>90.475480580619845</v>
      </c>
      <c r="Q191" s="87"/>
      <c r="R191" s="87"/>
    </row>
    <row r="192" spans="1:18" s="76" customFormat="1" ht="28.5" hidden="1" customHeight="1" x14ac:dyDescent="0.3">
      <c r="A192" s="134" t="s">
        <v>93</v>
      </c>
      <c r="B192" s="135"/>
      <c r="C192" s="135"/>
      <c r="D192" s="135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</row>
    <row r="193" spans="1:18" s="76" customFormat="1" ht="87" hidden="1" customHeight="1" x14ac:dyDescent="0.3">
      <c r="A193" s="59" t="s">
        <v>316</v>
      </c>
      <c r="B193" s="123" t="s">
        <v>47</v>
      </c>
      <c r="C193" s="123"/>
      <c r="D193" s="74">
        <f>D194+D200+D215</f>
        <v>33199431</v>
      </c>
      <c r="E193" s="74">
        <f t="shared" ref="E193:N193" si="116">E194+E200+E215</f>
        <v>2508000</v>
      </c>
      <c r="F193" s="74"/>
      <c r="G193" s="74">
        <f t="shared" si="116"/>
        <v>30691431</v>
      </c>
      <c r="H193" s="74">
        <f t="shared" si="116"/>
        <v>10272055.18</v>
      </c>
      <c r="I193" s="74">
        <f t="shared" si="116"/>
        <v>2508000</v>
      </c>
      <c r="J193" s="74">
        <f t="shared" si="116"/>
        <v>7764055.1800000006</v>
      </c>
      <c r="K193" s="74">
        <f t="shared" si="116"/>
        <v>7970400.9600000009</v>
      </c>
      <c r="L193" s="74">
        <f t="shared" si="116"/>
        <v>206345.78</v>
      </c>
      <c r="M193" s="74"/>
      <c r="N193" s="74">
        <f t="shared" si="116"/>
        <v>7764055.1800000006</v>
      </c>
      <c r="O193" s="62">
        <f>K193/D193*100</f>
        <v>24.00764326352461</v>
      </c>
      <c r="P193" s="86">
        <f>L193/E193*100</f>
        <v>8.2275031897926638</v>
      </c>
      <c r="Q193" s="86"/>
      <c r="R193" s="86"/>
    </row>
    <row r="194" spans="1:18" s="63" customFormat="1" ht="35.25" hidden="1" customHeight="1" x14ac:dyDescent="0.3">
      <c r="A194" s="59" t="s">
        <v>317</v>
      </c>
      <c r="B194" s="64" t="s">
        <v>208</v>
      </c>
      <c r="C194" s="90"/>
      <c r="D194" s="60">
        <f>SUM(D195:D199)</f>
        <v>14582943</v>
      </c>
      <c r="E194" s="60">
        <f t="shared" ref="E194:N194" si="117">SUM(E195:E199)</f>
        <v>2508000</v>
      </c>
      <c r="F194" s="60"/>
      <c r="G194" s="60">
        <f t="shared" si="117"/>
        <v>12074943</v>
      </c>
      <c r="H194" s="60">
        <f t="shared" si="117"/>
        <v>5358347.7799999993</v>
      </c>
      <c r="I194" s="60">
        <f t="shared" si="117"/>
        <v>2508000</v>
      </c>
      <c r="J194" s="60">
        <f t="shared" si="117"/>
        <v>2850347.78</v>
      </c>
      <c r="K194" s="60">
        <f t="shared" si="117"/>
        <v>3056693.5599999996</v>
      </c>
      <c r="L194" s="60">
        <f t="shared" si="117"/>
        <v>206345.78</v>
      </c>
      <c r="M194" s="60"/>
      <c r="N194" s="60">
        <f t="shared" si="117"/>
        <v>2850347.78</v>
      </c>
      <c r="O194" s="62">
        <f>K194/D194*100</f>
        <v>20.960745440752252</v>
      </c>
      <c r="P194" s="86">
        <f>L194/E194*100</f>
        <v>8.2275031897926638</v>
      </c>
      <c r="Q194" s="86"/>
      <c r="R194" s="86"/>
    </row>
    <row r="195" spans="1:18" s="76" customFormat="1" ht="28.5" hidden="1" customHeight="1" x14ac:dyDescent="0.3">
      <c r="A195" s="66" t="s">
        <v>318</v>
      </c>
      <c r="B195" s="67" t="s">
        <v>209</v>
      </c>
      <c r="C195" s="65" t="s">
        <v>3</v>
      </c>
      <c r="D195" s="68">
        <f>E195+G195</f>
        <v>3746160</v>
      </c>
      <c r="E195" s="68">
        <v>0</v>
      </c>
      <c r="F195" s="68"/>
      <c r="G195" s="68">
        <v>3746160</v>
      </c>
      <c r="H195" s="68">
        <f>I195+J195</f>
        <v>2809620</v>
      </c>
      <c r="I195" s="68">
        <v>0</v>
      </c>
      <c r="J195" s="68">
        <f>N195</f>
        <v>2809620</v>
      </c>
      <c r="K195" s="71">
        <f>L195+N195</f>
        <v>2809620</v>
      </c>
      <c r="L195" s="71">
        <v>0</v>
      </c>
      <c r="M195" s="71"/>
      <c r="N195" s="71">
        <v>2809620</v>
      </c>
      <c r="O195" s="70">
        <f t="shared" ref="O195:O226" si="118">K195/D195*100</f>
        <v>75</v>
      </c>
      <c r="P195" s="87">
        <v>0</v>
      </c>
      <c r="Q195" s="87"/>
      <c r="R195" s="87"/>
    </row>
    <row r="196" spans="1:18" s="76" customFormat="1" ht="27.75" hidden="1" customHeight="1" x14ac:dyDescent="0.3">
      <c r="A196" s="66" t="s">
        <v>319</v>
      </c>
      <c r="B196" s="67" t="s">
        <v>9</v>
      </c>
      <c r="C196" s="65" t="s">
        <v>48</v>
      </c>
      <c r="D196" s="68">
        <f>E196+G196</f>
        <v>90000</v>
      </c>
      <c r="E196" s="68">
        <v>0</v>
      </c>
      <c r="F196" s="68"/>
      <c r="G196" s="68">
        <v>90000</v>
      </c>
      <c r="H196" s="68">
        <f t="shared" ref="H196:H199" si="119">I196+J196</f>
        <v>40727.78</v>
      </c>
      <c r="I196" s="68">
        <v>0</v>
      </c>
      <c r="J196" s="68">
        <f>N196</f>
        <v>40727.78</v>
      </c>
      <c r="K196" s="71">
        <f t="shared" ref="K196:K199" si="120">L196+N196</f>
        <v>40727.78</v>
      </c>
      <c r="L196" s="71">
        <v>0</v>
      </c>
      <c r="M196" s="71"/>
      <c r="N196" s="71">
        <v>40727.78</v>
      </c>
      <c r="O196" s="70">
        <f t="shared" si="118"/>
        <v>45.25308888888889</v>
      </c>
      <c r="P196" s="87">
        <v>0</v>
      </c>
      <c r="Q196" s="87"/>
      <c r="R196" s="87"/>
    </row>
    <row r="197" spans="1:18" s="76" customFormat="1" ht="27.75" hidden="1" customHeight="1" x14ac:dyDescent="0.3">
      <c r="A197" s="66" t="s">
        <v>320</v>
      </c>
      <c r="B197" s="67" t="s">
        <v>11</v>
      </c>
      <c r="C197" s="65" t="s">
        <v>3</v>
      </c>
      <c r="D197" s="68">
        <f>E197+G197</f>
        <v>8238783</v>
      </c>
      <c r="E197" s="68">
        <v>0</v>
      </c>
      <c r="F197" s="68"/>
      <c r="G197" s="68">
        <v>8238783</v>
      </c>
      <c r="H197" s="68">
        <f t="shared" si="119"/>
        <v>0</v>
      </c>
      <c r="I197" s="68">
        <v>0</v>
      </c>
      <c r="J197" s="68">
        <f>N197</f>
        <v>0</v>
      </c>
      <c r="K197" s="71">
        <f t="shared" si="120"/>
        <v>0</v>
      </c>
      <c r="L197" s="71">
        <v>0</v>
      </c>
      <c r="M197" s="71"/>
      <c r="N197" s="71">
        <v>0</v>
      </c>
      <c r="O197" s="70">
        <f t="shared" si="118"/>
        <v>0</v>
      </c>
      <c r="P197" s="87">
        <v>0</v>
      </c>
      <c r="Q197" s="87"/>
      <c r="R197" s="87"/>
    </row>
    <row r="198" spans="1:18" s="76" customFormat="1" ht="41.25" hidden="1" customHeight="1" x14ac:dyDescent="0.3">
      <c r="A198" s="66" t="s">
        <v>321</v>
      </c>
      <c r="B198" s="67" t="s">
        <v>77</v>
      </c>
      <c r="C198" s="65" t="s">
        <v>3</v>
      </c>
      <c r="D198" s="68">
        <f>E198+G198</f>
        <v>2343000</v>
      </c>
      <c r="E198" s="68">
        <v>2343000</v>
      </c>
      <c r="F198" s="68"/>
      <c r="G198" s="68">
        <v>0</v>
      </c>
      <c r="H198" s="68">
        <f t="shared" si="119"/>
        <v>2343000</v>
      </c>
      <c r="I198" s="68">
        <v>2343000</v>
      </c>
      <c r="J198" s="68">
        <f t="shared" ref="J198:J199" si="121">N198</f>
        <v>0</v>
      </c>
      <c r="K198" s="71">
        <f t="shared" si="120"/>
        <v>103440</v>
      </c>
      <c r="L198" s="71">
        <v>103440</v>
      </c>
      <c r="M198" s="71"/>
      <c r="N198" s="71">
        <v>0</v>
      </c>
      <c r="O198" s="70">
        <f t="shared" si="118"/>
        <v>4.4148527528809218</v>
      </c>
      <c r="P198" s="87">
        <f>L198/E198*100</f>
        <v>4.4148527528809218</v>
      </c>
      <c r="Q198" s="87"/>
      <c r="R198" s="87"/>
    </row>
    <row r="199" spans="1:18" s="76" customFormat="1" ht="65.25" hidden="1" customHeight="1" x14ac:dyDescent="0.3">
      <c r="A199" s="66" t="s">
        <v>322</v>
      </c>
      <c r="B199" s="67" t="s">
        <v>210</v>
      </c>
      <c r="C199" s="65" t="s">
        <v>48</v>
      </c>
      <c r="D199" s="68">
        <f>E199+G199</f>
        <v>165000</v>
      </c>
      <c r="E199" s="68">
        <v>165000</v>
      </c>
      <c r="F199" s="68"/>
      <c r="G199" s="68">
        <v>0</v>
      </c>
      <c r="H199" s="68">
        <f t="shared" si="119"/>
        <v>165000</v>
      </c>
      <c r="I199" s="68">
        <v>165000</v>
      </c>
      <c r="J199" s="68">
        <f t="shared" si="121"/>
        <v>0</v>
      </c>
      <c r="K199" s="71">
        <f t="shared" si="120"/>
        <v>102905.78</v>
      </c>
      <c r="L199" s="71">
        <v>102905.78</v>
      </c>
      <c r="M199" s="71"/>
      <c r="N199" s="71">
        <v>0</v>
      </c>
      <c r="O199" s="70">
        <f t="shared" si="118"/>
        <v>62.367139393939397</v>
      </c>
      <c r="P199" s="87">
        <f>L199/E199*100</f>
        <v>62.367139393939397</v>
      </c>
      <c r="Q199" s="87"/>
      <c r="R199" s="87"/>
    </row>
    <row r="200" spans="1:18" s="63" customFormat="1" ht="28.5" hidden="1" customHeight="1" x14ac:dyDescent="0.3">
      <c r="A200" s="59" t="s">
        <v>323</v>
      </c>
      <c r="B200" s="64" t="s">
        <v>211</v>
      </c>
      <c r="C200" s="90"/>
      <c r="D200" s="60">
        <f>SUM(D201:D214)</f>
        <v>17616488</v>
      </c>
      <c r="E200" s="60">
        <f t="shared" ref="E200:N200" si="122">SUM(E201:E214)</f>
        <v>0</v>
      </c>
      <c r="F200" s="60"/>
      <c r="G200" s="60">
        <f t="shared" si="122"/>
        <v>17616488</v>
      </c>
      <c r="H200" s="60">
        <f t="shared" si="122"/>
        <v>4059794.7500000005</v>
      </c>
      <c r="I200" s="60">
        <f t="shared" si="122"/>
        <v>0</v>
      </c>
      <c r="J200" s="60">
        <f t="shared" si="122"/>
        <v>4059794.7500000005</v>
      </c>
      <c r="K200" s="60">
        <f t="shared" si="122"/>
        <v>4059794.7500000005</v>
      </c>
      <c r="L200" s="60">
        <f t="shared" si="122"/>
        <v>0</v>
      </c>
      <c r="M200" s="60"/>
      <c r="N200" s="60">
        <f t="shared" si="122"/>
        <v>4059794.7500000005</v>
      </c>
      <c r="O200" s="62">
        <f t="shared" si="118"/>
        <v>23.045426250680613</v>
      </c>
      <c r="P200" s="86">
        <v>0</v>
      </c>
      <c r="Q200" s="86"/>
      <c r="R200" s="86"/>
    </row>
    <row r="201" spans="1:18" s="76" customFormat="1" ht="89.25" hidden="1" customHeight="1" x14ac:dyDescent="0.3">
      <c r="A201" s="66" t="s">
        <v>324</v>
      </c>
      <c r="B201" s="67" t="s">
        <v>73</v>
      </c>
      <c r="C201" s="65" t="s">
        <v>2</v>
      </c>
      <c r="D201" s="68">
        <f t="shared" ref="D201:D214" si="123">E201+G201</f>
        <v>810000</v>
      </c>
      <c r="E201" s="68">
        <v>0</v>
      </c>
      <c r="F201" s="68"/>
      <c r="G201" s="68">
        <v>810000</v>
      </c>
      <c r="H201" s="68">
        <f>I201+J201</f>
        <v>368813</v>
      </c>
      <c r="I201" s="68">
        <v>0</v>
      </c>
      <c r="J201" s="68">
        <f>N201</f>
        <v>368813</v>
      </c>
      <c r="K201" s="71">
        <f>L201+N201</f>
        <v>368813</v>
      </c>
      <c r="L201" s="71">
        <v>0</v>
      </c>
      <c r="M201" s="71"/>
      <c r="N201" s="71">
        <v>368813</v>
      </c>
      <c r="O201" s="70">
        <f t="shared" si="118"/>
        <v>45.532469135802465</v>
      </c>
      <c r="P201" s="87">
        <v>0</v>
      </c>
      <c r="Q201" s="87"/>
      <c r="R201" s="87"/>
    </row>
    <row r="202" spans="1:18" s="76" customFormat="1" ht="75.75" hidden="1" customHeight="1" x14ac:dyDescent="0.3">
      <c r="A202" s="66" t="s">
        <v>325</v>
      </c>
      <c r="B202" s="67" t="s">
        <v>212</v>
      </c>
      <c r="C202" s="65" t="s">
        <v>2</v>
      </c>
      <c r="D202" s="68">
        <f t="shared" si="123"/>
        <v>749500</v>
      </c>
      <c r="E202" s="68">
        <v>0</v>
      </c>
      <c r="F202" s="68"/>
      <c r="G202" s="68">
        <v>749500</v>
      </c>
      <c r="H202" s="68">
        <f t="shared" ref="H202:H219" si="124">I202+J202</f>
        <v>317976</v>
      </c>
      <c r="I202" s="68">
        <v>0</v>
      </c>
      <c r="J202" s="68">
        <f t="shared" ref="J202:J219" si="125">N202</f>
        <v>317976</v>
      </c>
      <c r="K202" s="71">
        <f t="shared" ref="K202:K219" si="126">L202+N202</f>
        <v>317976</v>
      </c>
      <c r="L202" s="71">
        <v>0</v>
      </c>
      <c r="M202" s="71"/>
      <c r="N202" s="71">
        <v>317976</v>
      </c>
      <c r="O202" s="70">
        <f t="shared" si="118"/>
        <v>42.425083388925948</v>
      </c>
      <c r="P202" s="87">
        <v>0</v>
      </c>
      <c r="Q202" s="87"/>
      <c r="R202" s="87"/>
    </row>
    <row r="203" spans="1:18" s="76" customFormat="1" ht="79.5" hidden="1" customHeight="1" x14ac:dyDescent="0.3">
      <c r="A203" s="66" t="s">
        <v>326</v>
      </c>
      <c r="B203" s="67" t="s">
        <v>213</v>
      </c>
      <c r="C203" s="65" t="s">
        <v>2</v>
      </c>
      <c r="D203" s="68">
        <f t="shared" si="123"/>
        <v>6000000</v>
      </c>
      <c r="E203" s="68">
        <v>0</v>
      </c>
      <c r="F203" s="68"/>
      <c r="G203" s="68">
        <v>6000000</v>
      </c>
      <c r="H203" s="68">
        <f t="shared" si="124"/>
        <v>554282</v>
      </c>
      <c r="I203" s="68">
        <v>0</v>
      </c>
      <c r="J203" s="68">
        <f t="shared" si="125"/>
        <v>554282</v>
      </c>
      <c r="K203" s="71">
        <f t="shared" si="126"/>
        <v>554282</v>
      </c>
      <c r="L203" s="71">
        <v>0</v>
      </c>
      <c r="M203" s="71"/>
      <c r="N203" s="71">
        <v>554282</v>
      </c>
      <c r="O203" s="70">
        <f t="shared" si="118"/>
        <v>9.2380333333333322</v>
      </c>
      <c r="P203" s="87">
        <v>0</v>
      </c>
      <c r="Q203" s="87"/>
      <c r="R203" s="87"/>
    </row>
    <row r="204" spans="1:18" s="76" customFormat="1" ht="50.45" hidden="1" customHeight="1" x14ac:dyDescent="0.3">
      <c r="A204" s="66" t="s">
        <v>327</v>
      </c>
      <c r="B204" s="67" t="s">
        <v>214</v>
      </c>
      <c r="C204" s="65" t="s">
        <v>2</v>
      </c>
      <c r="D204" s="68">
        <f t="shared" si="123"/>
        <v>105921</v>
      </c>
      <c r="E204" s="68">
        <v>0</v>
      </c>
      <c r="F204" s="68"/>
      <c r="G204" s="68">
        <v>105921</v>
      </c>
      <c r="H204" s="68">
        <f t="shared" si="124"/>
        <v>105920.25</v>
      </c>
      <c r="I204" s="68">
        <v>0</v>
      </c>
      <c r="J204" s="68">
        <f t="shared" si="125"/>
        <v>105920.25</v>
      </c>
      <c r="K204" s="71">
        <f t="shared" si="126"/>
        <v>105920.25</v>
      </c>
      <c r="L204" s="71">
        <v>0</v>
      </c>
      <c r="M204" s="71"/>
      <c r="N204" s="71">
        <v>105920.25</v>
      </c>
      <c r="O204" s="70">
        <f t="shared" si="118"/>
        <v>99.999291925113994</v>
      </c>
      <c r="P204" s="87">
        <v>0</v>
      </c>
      <c r="Q204" s="87"/>
      <c r="R204" s="87"/>
    </row>
    <row r="205" spans="1:18" s="76" customFormat="1" ht="46.5" hidden="1" customHeight="1" x14ac:dyDescent="0.3">
      <c r="A205" s="66" t="s">
        <v>328</v>
      </c>
      <c r="B205" s="67" t="s">
        <v>215</v>
      </c>
      <c r="C205" s="65" t="s">
        <v>2</v>
      </c>
      <c r="D205" s="68">
        <f t="shared" si="123"/>
        <v>444707</v>
      </c>
      <c r="E205" s="68">
        <v>0</v>
      </c>
      <c r="F205" s="68"/>
      <c r="G205" s="68">
        <v>444707</v>
      </c>
      <c r="H205" s="68">
        <f t="shared" si="124"/>
        <v>444706.6</v>
      </c>
      <c r="I205" s="68">
        <v>0</v>
      </c>
      <c r="J205" s="68">
        <f t="shared" si="125"/>
        <v>444706.6</v>
      </c>
      <c r="K205" s="71">
        <f t="shared" si="126"/>
        <v>444706.6</v>
      </c>
      <c r="L205" s="71">
        <v>0</v>
      </c>
      <c r="M205" s="71"/>
      <c r="N205" s="71">
        <v>444706.6</v>
      </c>
      <c r="O205" s="70">
        <f t="shared" si="118"/>
        <v>99.999910053136105</v>
      </c>
      <c r="P205" s="87">
        <v>0</v>
      </c>
      <c r="Q205" s="87"/>
      <c r="R205" s="87"/>
    </row>
    <row r="206" spans="1:18" s="76" customFormat="1" ht="44.25" hidden="1" customHeight="1" x14ac:dyDescent="0.3">
      <c r="A206" s="66" t="s">
        <v>329</v>
      </c>
      <c r="B206" s="67" t="s">
        <v>216</v>
      </c>
      <c r="C206" s="65" t="s">
        <v>2</v>
      </c>
      <c r="D206" s="68">
        <f t="shared" si="123"/>
        <v>444707</v>
      </c>
      <c r="E206" s="68">
        <v>0</v>
      </c>
      <c r="F206" s="68"/>
      <c r="G206" s="68">
        <v>444707</v>
      </c>
      <c r="H206" s="68">
        <f t="shared" si="124"/>
        <v>444706.6</v>
      </c>
      <c r="I206" s="68">
        <v>0</v>
      </c>
      <c r="J206" s="68">
        <f t="shared" si="125"/>
        <v>444706.6</v>
      </c>
      <c r="K206" s="71">
        <f t="shared" si="126"/>
        <v>444706.6</v>
      </c>
      <c r="L206" s="71">
        <v>0</v>
      </c>
      <c r="M206" s="71"/>
      <c r="N206" s="71">
        <v>444706.6</v>
      </c>
      <c r="O206" s="70">
        <f t="shared" si="118"/>
        <v>99.999910053136105</v>
      </c>
      <c r="P206" s="87">
        <v>0</v>
      </c>
      <c r="Q206" s="87"/>
      <c r="R206" s="87"/>
    </row>
    <row r="207" spans="1:18" s="76" customFormat="1" ht="48.75" hidden="1" customHeight="1" x14ac:dyDescent="0.3">
      <c r="A207" s="66" t="s">
        <v>330</v>
      </c>
      <c r="B207" s="67" t="s">
        <v>74</v>
      </c>
      <c r="C207" s="65" t="s">
        <v>3</v>
      </c>
      <c r="D207" s="68">
        <f t="shared" si="123"/>
        <v>3630000</v>
      </c>
      <c r="E207" s="68">
        <v>0</v>
      </c>
      <c r="F207" s="68"/>
      <c r="G207" s="68">
        <v>3630000</v>
      </c>
      <c r="H207" s="68">
        <f t="shared" si="124"/>
        <v>0</v>
      </c>
      <c r="I207" s="68">
        <v>0</v>
      </c>
      <c r="J207" s="68">
        <f t="shared" si="125"/>
        <v>0</v>
      </c>
      <c r="K207" s="71">
        <f t="shared" si="126"/>
        <v>0</v>
      </c>
      <c r="L207" s="71">
        <v>0</v>
      </c>
      <c r="M207" s="71"/>
      <c r="N207" s="71">
        <v>0</v>
      </c>
      <c r="O207" s="70">
        <f t="shared" si="118"/>
        <v>0</v>
      </c>
      <c r="P207" s="87">
        <v>0</v>
      </c>
      <c r="Q207" s="87"/>
      <c r="R207" s="87"/>
    </row>
    <row r="208" spans="1:18" s="76" customFormat="1" ht="28.5" hidden="1" customHeight="1" x14ac:dyDescent="0.3">
      <c r="A208" s="66" t="s">
        <v>331</v>
      </c>
      <c r="B208" s="67" t="s">
        <v>75</v>
      </c>
      <c r="C208" s="65" t="s">
        <v>3</v>
      </c>
      <c r="D208" s="68">
        <f t="shared" si="123"/>
        <v>1038000</v>
      </c>
      <c r="E208" s="68">
        <v>0</v>
      </c>
      <c r="F208" s="68"/>
      <c r="G208" s="68">
        <v>1038000</v>
      </c>
      <c r="H208" s="68">
        <f t="shared" si="124"/>
        <v>1037985</v>
      </c>
      <c r="I208" s="68">
        <v>0</v>
      </c>
      <c r="J208" s="68">
        <f t="shared" si="125"/>
        <v>1037985</v>
      </c>
      <c r="K208" s="71">
        <f t="shared" si="126"/>
        <v>1037985</v>
      </c>
      <c r="L208" s="71">
        <v>0</v>
      </c>
      <c r="M208" s="71"/>
      <c r="N208" s="71">
        <v>1037985</v>
      </c>
      <c r="O208" s="70">
        <f t="shared" si="118"/>
        <v>99.998554913294797</v>
      </c>
      <c r="P208" s="87">
        <v>0</v>
      </c>
      <c r="Q208" s="87"/>
      <c r="R208" s="87"/>
    </row>
    <row r="209" spans="1:18" s="76" customFormat="1" ht="45" hidden="1" customHeight="1" x14ac:dyDescent="0.3">
      <c r="A209" s="66" t="s">
        <v>332</v>
      </c>
      <c r="B209" s="67" t="s">
        <v>217</v>
      </c>
      <c r="C209" s="65" t="s">
        <v>3</v>
      </c>
      <c r="D209" s="68">
        <f t="shared" si="123"/>
        <v>1175821</v>
      </c>
      <c r="E209" s="68">
        <v>0</v>
      </c>
      <c r="F209" s="68"/>
      <c r="G209" s="68">
        <v>1175821</v>
      </c>
      <c r="H209" s="68">
        <f t="shared" si="124"/>
        <v>279454.2</v>
      </c>
      <c r="I209" s="68">
        <v>0</v>
      </c>
      <c r="J209" s="68">
        <f t="shared" si="125"/>
        <v>279454.2</v>
      </c>
      <c r="K209" s="71">
        <f t="shared" si="126"/>
        <v>279454.2</v>
      </c>
      <c r="L209" s="71">
        <v>0</v>
      </c>
      <c r="M209" s="71"/>
      <c r="N209" s="71">
        <v>279454.2</v>
      </c>
      <c r="O209" s="70">
        <f t="shared" si="118"/>
        <v>23.766729799858993</v>
      </c>
      <c r="P209" s="87">
        <v>0</v>
      </c>
      <c r="Q209" s="87"/>
      <c r="R209" s="87"/>
    </row>
    <row r="210" spans="1:18" s="76" customFormat="1" ht="56.25" hidden="1" x14ac:dyDescent="0.3">
      <c r="A210" s="66" t="s">
        <v>333</v>
      </c>
      <c r="B210" s="67" t="s">
        <v>236</v>
      </c>
      <c r="C210" s="65" t="s">
        <v>3</v>
      </c>
      <c r="D210" s="68">
        <f t="shared" si="123"/>
        <v>931048</v>
      </c>
      <c r="E210" s="68">
        <v>0</v>
      </c>
      <c r="F210" s="68"/>
      <c r="G210" s="68">
        <v>931048</v>
      </c>
      <c r="H210" s="68">
        <f t="shared" si="124"/>
        <v>0</v>
      </c>
      <c r="I210" s="68">
        <v>0</v>
      </c>
      <c r="J210" s="68">
        <f t="shared" si="125"/>
        <v>0</v>
      </c>
      <c r="K210" s="71">
        <f t="shared" si="126"/>
        <v>0</v>
      </c>
      <c r="L210" s="71">
        <v>0</v>
      </c>
      <c r="M210" s="71"/>
      <c r="N210" s="71">
        <v>0</v>
      </c>
      <c r="O210" s="70">
        <f t="shared" si="118"/>
        <v>0</v>
      </c>
      <c r="P210" s="87">
        <v>0</v>
      </c>
      <c r="Q210" s="87"/>
      <c r="R210" s="87"/>
    </row>
    <row r="211" spans="1:18" s="76" customFormat="1" ht="27" hidden="1" customHeight="1" x14ac:dyDescent="0.3">
      <c r="A211" s="66" t="s">
        <v>334</v>
      </c>
      <c r="B211" s="67" t="s">
        <v>76</v>
      </c>
      <c r="C211" s="65" t="s">
        <v>5</v>
      </c>
      <c r="D211" s="68">
        <f t="shared" si="123"/>
        <v>30000</v>
      </c>
      <c r="E211" s="68">
        <v>0</v>
      </c>
      <c r="F211" s="68"/>
      <c r="G211" s="68">
        <v>30000</v>
      </c>
      <c r="H211" s="68">
        <f t="shared" si="124"/>
        <v>29490</v>
      </c>
      <c r="I211" s="68">
        <v>0</v>
      </c>
      <c r="J211" s="68">
        <f t="shared" si="125"/>
        <v>29490</v>
      </c>
      <c r="K211" s="71">
        <f t="shared" si="126"/>
        <v>29490</v>
      </c>
      <c r="L211" s="71">
        <v>0</v>
      </c>
      <c r="M211" s="71"/>
      <c r="N211" s="71">
        <v>29490</v>
      </c>
      <c r="O211" s="70">
        <f t="shared" si="118"/>
        <v>98.3</v>
      </c>
      <c r="P211" s="87">
        <v>0</v>
      </c>
      <c r="Q211" s="87"/>
      <c r="R211" s="87"/>
    </row>
    <row r="212" spans="1:18" s="76" customFormat="1" ht="27.75" hidden="1" customHeight="1" x14ac:dyDescent="0.3">
      <c r="A212" s="66" t="s">
        <v>335</v>
      </c>
      <c r="B212" s="67" t="s">
        <v>413</v>
      </c>
      <c r="C212" s="65" t="s">
        <v>5</v>
      </c>
      <c r="D212" s="68">
        <f t="shared" si="123"/>
        <v>70000</v>
      </c>
      <c r="E212" s="68">
        <v>0</v>
      </c>
      <c r="F212" s="68"/>
      <c r="G212" s="68">
        <v>70000</v>
      </c>
      <c r="H212" s="68">
        <f t="shared" si="124"/>
        <v>69800</v>
      </c>
      <c r="I212" s="68">
        <v>0</v>
      </c>
      <c r="J212" s="68">
        <f t="shared" si="125"/>
        <v>69800</v>
      </c>
      <c r="K212" s="71">
        <f t="shared" si="126"/>
        <v>69800</v>
      </c>
      <c r="L212" s="71">
        <v>0</v>
      </c>
      <c r="M212" s="71"/>
      <c r="N212" s="71">
        <v>69800</v>
      </c>
      <c r="O212" s="70">
        <f t="shared" si="118"/>
        <v>99.714285714285708</v>
      </c>
      <c r="P212" s="87">
        <v>0</v>
      </c>
      <c r="Q212" s="87"/>
      <c r="R212" s="87"/>
    </row>
    <row r="213" spans="1:18" s="76" customFormat="1" ht="42.75" hidden="1" customHeight="1" x14ac:dyDescent="0.3">
      <c r="A213" s="66" t="s">
        <v>336</v>
      </c>
      <c r="B213" s="67" t="s">
        <v>415</v>
      </c>
      <c r="C213" s="65" t="s">
        <v>3</v>
      </c>
      <c r="D213" s="68">
        <f t="shared" si="123"/>
        <v>262739</v>
      </c>
      <c r="E213" s="68">
        <v>0</v>
      </c>
      <c r="F213" s="68"/>
      <c r="G213" s="68">
        <v>262739</v>
      </c>
      <c r="H213" s="68"/>
      <c r="I213" s="68"/>
      <c r="J213" s="68">
        <f t="shared" si="125"/>
        <v>0</v>
      </c>
      <c r="K213" s="71">
        <f t="shared" si="126"/>
        <v>0</v>
      </c>
      <c r="L213" s="71">
        <v>0</v>
      </c>
      <c r="M213" s="71"/>
      <c r="N213" s="71">
        <v>0</v>
      </c>
      <c r="O213" s="70">
        <f t="shared" si="118"/>
        <v>0</v>
      </c>
      <c r="P213" s="87">
        <v>0</v>
      </c>
      <c r="Q213" s="87"/>
      <c r="R213" s="87"/>
    </row>
    <row r="214" spans="1:18" s="76" customFormat="1" ht="27.75" hidden="1" customHeight="1" x14ac:dyDescent="0.3">
      <c r="A214" s="66" t="s">
        <v>414</v>
      </c>
      <c r="B214" s="67" t="s">
        <v>11</v>
      </c>
      <c r="C214" s="65" t="s">
        <v>5</v>
      </c>
      <c r="D214" s="68">
        <f t="shared" si="123"/>
        <v>1924045</v>
      </c>
      <c r="E214" s="68">
        <v>0</v>
      </c>
      <c r="F214" s="68"/>
      <c r="G214" s="68">
        <v>1924045</v>
      </c>
      <c r="H214" s="68">
        <f t="shared" si="124"/>
        <v>406661.1</v>
      </c>
      <c r="I214" s="68">
        <v>0</v>
      </c>
      <c r="J214" s="68">
        <f t="shared" si="125"/>
        <v>406661.1</v>
      </c>
      <c r="K214" s="71">
        <f t="shared" si="126"/>
        <v>406661.1</v>
      </c>
      <c r="L214" s="71">
        <v>0</v>
      </c>
      <c r="M214" s="71"/>
      <c r="N214" s="71">
        <v>406661.1</v>
      </c>
      <c r="O214" s="70">
        <f t="shared" si="118"/>
        <v>21.135737469757725</v>
      </c>
      <c r="P214" s="87">
        <v>0</v>
      </c>
      <c r="Q214" s="87"/>
      <c r="R214" s="87"/>
    </row>
    <row r="215" spans="1:18" s="63" customFormat="1" ht="50.25" hidden="1" customHeight="1" x14ac:dyDescent="0.3">
      <c r="A215" s="59" t="s">
        <v>337</v>
      </c>
      <c r="B215" s="64" t="s">
        <v>315</v>
      </c>
      <c r="C215" s="90"/>
      <c r="D215" s="60">
        <f>SUM(D216:D219)</f>
        <v>1000000</v>
      </c>
      <c r="E215" s="60">
        <f t="shared" ref="E215:N215" si="127">SUM(E216:E219)</f>
        <v>0</v>
      </c>
      <c r="F215" s="60"/>
      <c r="G215" s="60">
        <f t="shared" si="127"/>
        <v>1000000</v>
      </c>
      <c r="H215" s="60">
        <f t="shared" si="127"/>
        <v>853912.65</v>
      </c>
      <c r="I215" s="60">
        <f t="shared" si="127"/>
        <v>0</v>
      </c>
      <c r="J215" s="60">
        <f t="shared" si="127"/>
        <v>853912.65</v>
      </c>
      <c r="K215" s="60">
        <f t="shared" si="127"/>
        <v>853912.65</v>
      </c>
      <c r="L215" s="60">
        <f t="shared" si="127"/>
        <v>0</v>
      </c>
      <c r="M215" s="60"/>
      <c r="N215" s="60">
        <f t="shared" si="127"/>
        <v>853912.65</v>
      </c>
      <c r="O215" s="62">
        <f t="shared" si="118"/>
        <v>85.391265000000004</v>
      </c>
      <c r="P215" s="86">
        <v>0</v>
      </c>
      <c r="Q215" s="86"/>
      <c r="R215" s="86"/>
    </row>
    <row r="216" spans="1:18" s="76" customFormat="1" ht="22.5" hidden="1" customHeight="1" x14ac:dyDescent="0.3">
      <c r="A216" s="121" t="s">
        <v>338</v>
      </c>
      <c r="B216" s="124" t="s">
        <v>218</v>
      </c>
      <c r="C216" s="65" t="s">
        <v>6</v>
      </c>
      <c r="D216" s="68">
        <f>E216+G216</f>
        <v>660000</v>
      </c>
      <c r="E216" s="68">
        <v>0</v>
      </c>
      <c r="F216" s="68"/>
      <c r="G216" s="68">
        <v>660000</v>
      </c>
      <c r="H216" s="68">
        <f t="shared" si="124"/>
        <v>513912.65</v>
      </c>
      <c r="I216" s="68">
        <v>0</v>
      </c>
      <c r="J216" s="68">
        <f t="shared" si="125"/>
        <v>513912.65</v>
      </c>
      <c r="K216" s="71">
        <f t="shared" si="126"/>
        <v>513912.65</v>
      </c>
      <c r="L216" s="71">
        <v>0</v>
      </c>
      <c r="M216" s="71"/>
      <c r="N216" s="71">
        <v>513912.65</v>
      </c>
      <c r="O216" s="70">
        <f t="shared" si="118"/>
        <v>77.865553030303033</v>
      </c>
      <c r="P216" s="87">
        <v>0</v>
      </c>
      <c r="Q216" s="87"/>
      <c r="R216" s="87"/>
    </row>
    <row r="217" spans="1:18" s="76" customFormat="1" ht="24.75" hidden="1" customHeight="1" x14ac:dyDescent="0.3">
      <c r="A217" s="121"/>
      <c r="B217" s="124"/>
      <c r="C217" s="78" t="s">
        <v>34</v>
      </c>
      <c r="D217" s="68">
        <f>E217+G217</f>
        <v>300000</v>
      </c>
      <c r="E217" s="68">
        <v>0</v>
      </c>
      <c r="F217" s="68"/>
      <c r="G217" s="68">
        <v>300000</v>
      </c>
      <c r="H217" s="68">
        <f t="shared" si="124"/>
        <v>300000</v>
      </c>
      <c r="I217" s="68">
        <v>0</v>
      </c>
      <c r="J217" s="68">
        <f t="shared" si="125"/>
        <v>300000</v>
      </c>
      <c r="K217" s="71">
        <f t="shared" si="126"/>
        <v>300000</v>
      </c>
      <c r="L217" s="71">
        <v>0</v>
      </c>
      <c r="M217" s="71"/>
      <c r="N217" s="71">
        <v>300000</v>
      </c>
      <c r="O217" s="70">
        <f t="shared" si="118"/>
        <v>100</v>
      </c>
      <c r="P217" s="87">
        <v>0</v>
      </c>
      <c r="Q217" s="87"/>
      <c r="R217" s="87"/>
    </row>
    <row r="218" spans="1:18" s="76" customFormat="1" ht="24.75" hidden="1" customHeight="1" x14ac:dyDescent="0.3">
      <c r="A218" s="121"/>
      <c r="B218" s="124"/>
      <c r="C218" s="78" t="s">
        <v>8</v>
      </c>
      <c r="D218" s="68">
        <f>E218+G218</f>
        <v>20000</v>
      </c>
      <c r="E218" s="68">
        <v>0</v>
      </c>
      <c r="F218" s="68"/>
      <c r="G218" s="68">
        <v>20000</v>
      </c>
      <c r="H218" s="68">
        <f t="shared" si="124"/>
        <v>20000</v>
      </c>
      <c r="I218" s="68">
        <v>0</v>
      </c>
      <c r="J218" s="68">
        <f t="shared" si="125"/>
        <v>20000</v>
      </c>
      <c r="K218" s="71">
        <f t="shared" si="126"/>
        <v>20000</v>
      </c>
      <c r="L218" s="71">
        <v>0</v>
      </c>
      <c r="M218" s="71"/>
      <c r="N218" s="71">
        <v>20000</v>
      </c>
      <c r="O218" s="70">
        <f t="shared" si="118"/>
        <v>100</v>
      </c>
      <c r="P218" s="87">
        <v>0</v>
      </c>
      <c r="Q218" s="87"/>
      <c r="R218" s="87"/>
    </row>
    <row r="219" spans="1:18" s="76" customFormat="1" ht="23.25" hidden="1" customHeight="1" x14ac:dyDescent="0.3">
      <c r="A219" s="121"/>
      <c r="B219" s="124"/>
      <c r="C219" s="91" t="s">
        <v>48</v>
      </c>
      <c r="D219" s="68">
        <f>E219+G219</f>
        <v>20000</v>
      </c>
      <c r="E219" s="68">
        <v>0</v>
      </c>
      <c r="F219" s="68"/>
      <c r="G219" s="68">
        <v>20000</v>
      </c>
      <c r="H219" s="68">
        <f t="shared" si="124"/>
        <v>20000</v>
      </c>
      <c r="I219" s="68">
        <v>0</v>
      </c>
      <c r="J219" s="68">
        <f t="shared" si="125"/>
        <v>20000</v>
      </c>
      <c r="K219" s="71">
        <f t="shared" si="126"/>
        <v>20000</v>
      </c>
      <c r="L219" s="71">
        <v>0</v>
      </c>
      <c r="M219" s="71"/>
      <c r="N219" s="71">
        <v>20000</v>
      </c>
      <c r="O219" s="70">
        <f t="shared" si="118"/>
        <v>100</v>
      </c>
      <c r="P219" s="87">
        <v>0</v>
      </c>
      <c r="Q219" s="87"/>
      <c r="R219" s="87"/>
    </row>
    <row r="220" spans="1:18" s="76" customFormat="1" ht="65.25" hidden="1" customHeight="1" x14ac:dyDescent="0.3">
      <c r="A220" s="59" t="s">
        <v>339</v>
      </c>
      <c r="B220" s="123" t="s">
        <v>49</v>
      </c>
      <c r="C220" s="123"/>
      <c r="D220" s="74">
        <f>SUM(D221:D223)</f>
        <v>1000000</v>
      </c>
      <c r="E220" s="74">
        <f t="shared" ref="E220:N220" si="128">SUM(E221:E223)</f>
        <v>0</v>
      </c>
      <c r="F220" s="74"/>
      <c r="G220" s="74">
        <f t="shared" si="128"/>
        <v>1000000</v>
      </c>
      <c r="H220" s="74">
        <f t="shared" si="128"/>
        <v>885000</v>
      </c>
      <c r="I220" s="74">
        <f t="shared" si="128"/>
        <v>0</v>
      </c>
      <c r="J220" s="74">
        <f t="shared" si="128"/>
        <v>885000</v>
      </c>
      <c r="K220" s="74">
        <f t="shared" si="128"/>
        <v>885000</v>
      </c>
      <c r="L220" s="74">
        <f t="shared" si="128"/>
        <v>0</v>
      </c>
      <c r="M220" s="74"/>
      <c r="N220" s="74">
        <f t="shared" si="128"/>
        <v>885000</v>
      </c>
      <c r="O220" s="62">
        <f t="shared" si="118"/>
        <v>88.5</v>
      </c>
      <c r="P220" s="86">
        <v>0</v>
      </c>
      <c r="Q220" s="86"/>
      <c r="R220" s="86"/>
    </row>
    <row r="221" spans="1:18" s="76" customFormat="1" ht="33.75" hidden="1" customHeight="1" x14ac:dyDescent="0.3">
      <c r="A221" s="121" t="s">
        <v>340</v>
      </c>
      <c r="B221" s="124" t="s">
        <v>233</v>
      </c>
      <c r="C221" s="78" t="s">
        <v>6</v>
      </c>
      <c r="D221" s="83">
        <f>E221+G221</f>
        <v>290000</v>
      </c>
      <c r="E221" s="83">
        <v>0</v>
      </c>
      <c r="F221" s="83"/>
      <c r="G221" s="83">
        <v>290000</v>
      </c>
      <c r="H221" s="83">
        <f>I221+J221</f>
        <v>235000</v>
      </c>
      <c r="I221" s="83">
        <v>0</v>
      </c>
      <c r="J221" s="83">
        <f>N221</f>
        <v>235000</v>
      </c>
      <c r="K221" s="83">
        <f>L221+N221</f>
        <v>235000</v>
      </c>
      <c r="L221" s="83">
        <v>0</v>
      </c>
      <c r="M221" s="83"/>
      <c r="N221" s="83">
        <v>235000</v>
      </c>
      <c r="O221" s="92">
        <f t="shared" si="118"/>
        <v>81.034482758620683</v>
      </c>
      <c r="P221" s="87">
        <v>0</v>
      </c>
      <c r="Q221" s="87"/>
      <c r="R221" s="87"/>
    </row>
    <row r="222" spans="1:18" s="76" customFormat="1" ht="28.5" hidden="1" customHeight="1" x14ac:dyDescent="0.3">
      <c r="A222" s="121"/>
      <c r="B222" s="124"/>
      <c r="C222" s="78" t="s">
        <v>34</v>
      </c>
      <c r="D222" s="83">
        <f>E222+G222</f>
        <v>650000</v>
      </c>
      <c r="E222" s="83">
        <v>0</v>
      </c>
      <c r="F222" s="83"/>
      <c r="G222" s="83">
        <v>650000</v>
      </c>
      <c r="H222" s="83">
        <f t="shared" ref="H222:H223" si="129">I222+J222</f>
        <v>590000</v>
      </c>
      <c r="I222" s="83">
        <v>0</v>
      </c>
      <c r="J222" s="83">
        <f t="shared" ref="J222:J223" si="130">N222</f>
        <v>590000</v>
      </c>
      <c r="K222" s="83">
        <f t="shared" ref="K222:K223" si="131">L222+N222</f>
        <v>590000</v>
      </c>
      <c r="L222" s="83">
        <v>0</v>
      </c>
      <c r="M222" s="83"/>
      <c r="N222" s="83">
        <v>590000</v>
      </c>
      <c r="O222" s="92">
        <f t="shared" si="118"/>
        <v>90.769230769230774</v>
      </c>
      <c r="P222" s="87">
        <v>0</v>
      </c>
      <c r="Q222" s="87"/>
      <c r="R222" s="87"/>
    </row>
    <row r="223" spans="1:18" s="76" customFormat="1" ht="34.5" hidden="1" customHeight="1" x14ac:dyDescent="0.3">
      <c r="A223" s="121"/>
      <c r="B223" s="124"/>
      <c r="C223" s="78" t="s">
        <v>8</v>
      </c>
      <c r="D223" s="83">
        <f>E223+G223</f>
        <v>60000</v>
      </c>
      <c r="E223" s="83">
        <v>0</v>
      </c>
      <c r="F223" s="83"/>
      <c r="G223" s="83">
        <v>60000</v>
      </c>
      <c r="H223" s="83">
        <f t="shared" si="129"/>
        <v>60000</v>
      </c>
      <c r="I223" s="83">
        <v>0</v>
      </c>
      <c r="J223" s="83">
        <f t="shared" si="130"/>
        <v>60000</v>
      </c>
      <c r="K223" s="83">
        <f t="shared" si="131"/>
        <v>60000</v>
      </c>
      <c r="L223" s="83">
        <v>0</v>
      </c>
      <c r="M223" s="83"/>
      <c r="N223" s="83">
        <v>60000</v>
      </c>
      <c r="O223" s="92">
        <f t="shared" si="118"/>
        <v>100</v>
      </c>
      <c r="P223" s="87">
        <v>0</v>
      </c>
      <c r="Q223" s="87"/>
      <c r="R223" s="87"/>
    </row>
    <row r="224" spans="1:18" s="76" customFormat="1" ht="62.25" hidden="1" customHeight="1" x14ac:dyDescent="0.3">
      <c r="A224" s="59" t="s">
        <v>341</v>
      </c>
      <c r="B224" s="123" t="s">
        <v>50</v>
      </c>
      <c r="C224" s="123"/>
      <c r="D224" s="74">
        <f>D225+D228</f>
        <v>22139919</v>
      </c>
      <c r="E224" s="74">
        <f t="shared" ref="E224:N224" si="132">E225+E228</f>
        <v>99400</v>
      </c>
      <c r="F224" s="74"/>
      <c r="G224" s="74">
        <f t="shared" si="132"/>
        <v>22040519</v>
      </c>
      <c r="H224" s="74">
        <f t="shared" si="132"/>
        <v>17772710.119999997</v>
      </c>
      <c r="I224" s="74">
        <f t="shared" si="132"/>
        <v>196600</v>
      </c>
      <c r="J224" s="74">
        <f t="shared" si="132"/>
        <v>17576110.119999997</v>
      </c>
      <c r="K224" s="74">
        <f t="shared" si="132"/>
        <v>17674410.119999997</v>
      </c>
      <c r="L224" s="74">
        <f t="shared" si="132"/>
        <v>98300</v>
      </c>
      <c r="M224" s="74"/>
      <c r="N224" s="74">
        <f t="shared" si="132"/>
        <v>17576110.119999997</v>
      </c>
      <c r="O224" s="93">
        <f t="shared" si="118"/>
        <v>79.830509407012727</v>
      </c>
      <c r="P224" s="86">
        <f>L224/E224*100</f>
        <v>98.893360160965798</v>
      </c>
      <c r="Q224" s="86"/>
      <c r="R224" s="86"/>
    </row>
    <row r="225" spans="1:18" s="76" customFormat="1" ht="77.25" hidden="1" customHeight="1" x14ac:dyDescent="0.3">
      <c r="A225" s="59" t="s">
        <v>342</v>
      </c>
      <c r="B225" s="64" t="s">
        <v>219</v>
      </c>
      <c r="C225" s="64"/>
      <c r="D225" s="74">
        <f>SUM(D226:D227)</f>
        <v>331500</v>
      </c>
      <c r="E225" s="74">
        <f t="shared" ref="E225:N225" si="133">SUM(E226:E227)</f>
        <v>99400</v>
      </c>
      <c r="F225" s="74"/>
      <c r="G225" s="74">
        <f t="shared" si="133"/>
        <v>232100</v>
      </c>
      <c r="H225" s="74">
        <f t="shared" si="133"/>
        <v>277174.31</v>
      </c>
      <c r="I225" s="74">
        <f t="shared" si="133"/>
        <v>196600</v>
      </c>
      <c r="J225" s="74">
        <f t="shared" si="133"/>
        <v>80574.31</v>
      </c>
      <c r="K225" s="74">
        <f t="shared" si="133"/>
        <v>178874.31</v>
      </c>
      <c r="L225" s="74">
        <f t="shared" si="133"/>
        <v>98300</v>
      </c>
      <c r="M225" s="74"/>
      <c r="N225" s="74">
        <f t="shared" si="133"/>
        <v>80574.31</v>
      </c>
      <c r="O225" s="93">
        <f t="shared" si="118"/>
        <v>53.959067873303169</v>
      </c>
      <c r="P225" s="86">
        <f>L225/E225*100</f>
        <v>98.893360160965798</v>
      </c>
      <c r="Q225" s="86"/>
      <c r="R225" s="86"/>
    </row>
    <row r="226" spans="1:18" s="76" customFormat="1" ht="29.25" hidden="1" customHeight="1" x14ac:dyDescent="0.3">
      <c r="A226" s="66" t="s">
        <v>343</v>
      </c>
      <c r="B226" s="77" t="s">
        <v>220</v>
      </c>
      <c r="C226" s="78" t="s">
        <v>48</v>
      </c>
      <c r="D226" s="68">
        <f>E226+G226</f>
        <v>232100</v>
      </c>
      <c r="E226" s="68">
        <v>0</v>
      </c>
      <c r="F226" s="68"/>
      <c r="G226" s="68">
        <v>232100</v>
      </c>
      <c r="H226" s="68">
        <f>I226+J226</f>
        <v>178874.31</v>
      </c>
      <c r="I226" s="83">
        <f t="shared" ref="I226" si="134">SUM(I227:I228)</f>
        <v>98300</v>
      </c>
      <c r="J226" s="68">
        <f>N226</f>
        <v>80574.31</v>
      </c>
      <c r="K226" s="71">
        <f>L226+N226</f>
        <v>80574.31</v>
      </c>
      <c r="L226" s="71">
        <v>0</v>
      </c>
      <c r="M226" s="71"/>
      <c r="N226" s="71">
        <v>80574.31</v>
      </c>
      <c r="O226" s="92">
        <f t="shared" si="118"/>
        <v>34.715342524773803</v>
      </c>
      <c r="P226" s="87">
        <v>0</v>
      </c>
      <c r="Q226" s="87"/>
      <c r="R226" s="87"/>
    </row>
    <row r="227" spans="1:18" s="76" customFormat="1" ht="105" hidden="1" customHeight="1" x14ac:dyDescent="0.3">
      <c r="A227" s="66" t="s">
        <v>344</v>
      </c>
      <c r="B227" s="77" t="s">
        <v>78</v>
      </c>
      <c r="C227" s="78" t="s">
        <v>48</v>
      </c>
      <c r="D227" s="68">
        <f>E227+G227</f>
        <v>99400</v>
      </c>
      <c r="E227" s="68">
        <v>99400</v>
      </c>
      <c r="F227" s="68"/>
      <c r="G227" s="68">
        <v>0</v>
      </c>
      <c r="H227" s="68">
        <f>I227+J227</f>
        <v>98300</v>
      </c>
      <c r="I227" s="83">
        <v>98300</v>
      </c>
      <c r="J227" s="68">
        <f>N227</f>
        <v>0</v>
      </c>
      <c r="K227" s="71">
        <f>L227+N227</f>
        <v>98300</v>
      </c>
      <c r="L227" s="71">
        <v>98300</v>
      </c>
      <c r="M227" s="71"/>
      <c r="N227" s="71">
        <v>0</v>
      </c>
      <c r="O227" s="92">
        <f t="shared" ref="O227:O260" si="135">K227/D227*100</f>
        <v>98.893360160965798</v>
      </c>
      <c r="P227" s="87">
        <f>L227/E227*100</f>
        <v>98.893360160965798</v>
      </c>
      <c r="Q227" s="87"/>
      <c r="R227" s="87"/>
    </row>
    <row r="228" spans="1:18" s="63" customFormat="1" ht="46.5" hidden="1" customHeight="1" x14ac:dyDescent="0.3">
      <c r="A228" s="59" t="s">
        <v>345</v>
      </c>
      <c r="B228" s="94" t="s">
        <v>221</v>
      </c>
      <c r="C228" s="72"/>
      <c r="D228" s="60">
        <f>SUM(D229:D235)</f>
        <v>21808419</v>
      </c>
      <c r="E228" s="60">
        <f t="shared" ref="E228:N228" si="136">SUM(E229:E235)</f>
        <v>0</v>
      </c>
      <c r="F228" s="60"/>
      <c r="G228" s="60">
        <f t="shared" si="136"/>
        <v>21808419</v>
      </c>
      <c r="H228" s="60">
        <f t="shared" si="136"/>
        <v>17495535.809999999</v>
      </c>
      <c r="I228" s="60">
        <f t="shared" si="136"/>
        <v>0</v>
      </c>
      <c r="J228" s="60">
        <f t="shared" si="136"/>
        <v>17495535.809999999</v>
      </c>
      <c r="K228" s="60">
        <f t="shared" si="136"/>
        <v>17495535.809999999</v>
      </c>
      <c r="L228" s="60">
        <f t="shared" si="136"/>
        <v>0</v>
      </c>
      <c r="M228" s="60"/>
      <c r="N228" s="60">
        <f t="shared" si="136"/>
        <v>17495535.809999999</v>
      </c>
      <c r="O228" s="93">
        <f t="shared" si="135"/>
        <v>80.223769591000604</v>
      </c>
      <c r="P228" s="86">
        <v>0</v>
      </c>
      <c r="Q228" s="86"/>
      <c r="R228" s="86"/>
    </row>
    <row r="229" spans="1:18" s="76" customFormat="1" ht="31.5" hidden="1" customHeight="1" x14ac:dyDescent="0.3">
      <c r="A229" s="121" t="s">
        <v>346</v>
      </c>
      <c r="B229" s="124" t="s">
        <v>225</v>
      </c>
      <c r="C229" s="78" t="s">
        <v>48</v>
      </c>
      <c r="D229" s="68">
        <f t="shared" ref="D229:D235" si="137">E229+G229</f>
        <v>237200</v>
      </c>
      <c r="E229" s="68">
        <v>0</v>
      </c>
      <c r="F229" s="68"/>
      <c r="G229" s="68">
        <v>237200</v>
      </c>
      <c r="H229" s="68">
        <f>I229+J229</f>
        <v>150865.16</v>
      </c>
      <c r="I229" s="68">
        <v>0</v>
      </c>
      <c r="J229" s="68">
        <f>N229</f>
        <v>150865.16</v>
      </c>
      <c r="K229" s="71">
        <f>L229+N229</f>
        <v>150865.16</v>
      </c>
      <c r="L229" s="71">
        <v>0</v>
      </c>
      <c r="M229" s="71"/>
      <c r="N229" s="71">
        <v>150865.16</v>
      </c>
      <c r="O229" s="70">
        <f t="shared" si="135"/>
        <v>63.602512647554811</v>
      </c>
      <c r="P229" s="87">
        <v>0</v>
      </c>
      <c r="Q229" s="87"/>
      <c r="R229" s="87"/>
    </row>
    <row r="230" spans="1:18" s="76" customFormat="1" ht="31.5" hidden="1" customHeight="1" x14ac:dyDescent="0.3">
      <c r="A230" s="121"/>
      <c r="B230" s="124"/>
      <c r="C230" s="78" t="s">
        <v>6</v>
      </c>
      <c r="D230" s="68">
        <f t="shared" si="137"/>
        <v>13544000</v>
      </c>
      <c r="E230" s="68">
        <v>0</v>
      </c>
      <c r="F230" s="68"/>
      <c r="G230" s="68">
        <v>13544000</v>
      </c>
      <c r="H230" s="68">
        <f t="shared" ref="H230:H235" si="138">I230+J230</f>
        <v>11149051.380000001</v>
      </c>
      <c r="I230" s="68">
        <v>0</v>
      </c>
      <c r="J230" s="68">
        <f t="shared" ref="J230:J235" si="139">N230</f>
        <v>11149051.380000001</v>
      </c>
      <c r="K230" s="71">
        <f t="shared" ref="K230:K235" si="140">L230+N230</f>
        <v>11149051.380000001</v>
      </c>
      <c r="L230" s="68">
        <v>0</v>
      </c>
      <c r="M230" s="68"/>
      <c r="N230" s="68">
        <v>11149051.380000001</v>
      </c>
      <c r="O230" s="70">
        <f t="shared" si="135"/>
        <v>82.317272445363272</v>
      </c>
      <c r="P230" s="87">
        <v>0</v>
      </c>
      <c r="Q230" s="87"/>
      <c r="R230" s="87"/>
    </row>
    <row r="231" spans="1:18" s="76" customFormat="1" ht="23.25" hidden="1" customHeight="1" x14ac:dyDescent="0.3">
      <c r="A231" s="121"/>
      <c r="B231" s="124"/>
      <c r="C231" s="78" t="s">
        <v>34</v>
      </c>
      <c r="D231" s="68">
        <f t="shared" si="137"/>
        <v>2108854</v>
      </c>
      <c r="E231" s="68">
        <v>0</v>
      </c>
      <c r="F231" s="68"/>
      <c r="G231" s="68">
        <v>2108854</v>
      </c>
      <c r="H231" s="68">
        <f t="shared" si="138"/>
        <v>1738489.93</v>
      </c>
      <c r="I231" s="68">
        <v>0</v>
      </c>
      <c r="J231" s="68">
        <f t="shared" si="139"/>
        <v>1738489.93</v>
      </c>
      <c r="K231" s="71">
        <f t="shared" si="140"/>
        <v>1738489.93</v>
      </c>
      <c r="L231" s="71">
        <v>0</v>
      </c>
      <c r="M231" s="71"/>
      <c r="N231" s="71">
        <v>1738489.93</v>
      </c>
      <c r="O231" s="70">
        <f t="shared" si="135"/>
        <v>82.437661877019465</v>
      </c>
      <c r="P231" s="87">
        <v>0</v>
      </c>
      <c r="Q231" s="87"/>
      <c r="R231" s="87"/>
    </row>
    <row r="232" spans="1:18" s="76" customFormat="1" ht="24" hidden="1" customHeight="1" x14ac:dyDescent="0.3">
      <c r="A232" s="121"/>
      <c r="B232" s="124"/>
      <c r="C232" s="78" t="s">
        <v>8</v>
      </c>
      <c r="D232" s="68">
        <f t="shared" si="137"/>
        <v>946000</v>
      </c>
      <c r="E232" s="68">
        <v>0</v>
      </c>
      <c r="F232" s="68"/>
      <c r="G232" s="68">
        <v>946000</v>
      </c>
      <c r="H232" s="68">
        <f t="shared" si="138"/>
        <v>850507.04</v>
      </c>
      <c r="I232" s="68">
        <v>0</v>
      </c>
      <c r="J232" s="68">
        <f t="shared" si="139"/>
        <v>850507.04</v>
      </c>
      <c r="K232" s="71">
        <f t="shared" si="140"/>
        <v>850507.04</v>
      </c>
      <c r="L232" s="71">
        <v>0</v>
      </c>
      <c r="M232" s="71"/>
      <c r="N232" s="71">
        <v>850507.04</v>
      </c>
      <c r="O232" s="70">
        <f t="shared" si="135"/>
        <v>89.90560676532769</v>
      </c>
      <c r="P232" s="87">
        <v>0</v>
      </c>
      <c r="Q232" s="87"/>
      <c r="R232" s="87"/>
    </row>
    <row r="233" spans="1:18" s="76" customFormat="1" ht="25.5" hidden="1" customHeight="1" x14ac:dyDescent="0.3">
      <c r="A233" s="121"/>
      <c r="B233" s="124"/>
      <c r="C233" s="65" t="s">
        <v>2</v>
      </c>
      <c r="D233" s="68">
        <f t="shared" si="137"/>
        <v>66500</v>
      </c>
      <c r="E233" s="68">
        <v>0</v>
      </c>
      <c r="F233" s="68"/>
      <c r="G233" s="68">
        <v>66500</v>
      </c>
      <c r="H233" s="68">
        <f t="shared" si="138"/>
        <v>32311</v>
      </c>
      <c r="I233" s="68">
        <v>0</v>
      </c>
      <c r="J233" s="68">
        <f t="shared" si="139"/>
        <v>32311</v>
      </c>
      <c r="K233" s="71">
        <f t="shared" si="140"/>
        <v>32311</v>
      </c>
      <c r="L233" s="71">
        <v>0</v>
      </c>
      <c r="M233" s="71"/>
      <c r="N233" s="71">
        <v>32311</v>
      </c>
      <c r="O233" s="70">
        <f t="shared" si="135"/>
        <v>48.587969924812029</v>
      </c>
      <c r="P233" s="87">
        <v>0</v>
      </c>
      <c r="Q233" s="87"/>
      <c r="R233" s="87"/>
    </row>
    <row r="234" spans="1:18" s="76" customFormat="1" ht="31.5" hidden="1" customHeight="1" x14ac:dyDescent="0.3">
      <c r="A234" s="121"/>
      <c r="B234" s="124"/>
      <c r="C234" s="78" t="s">
        <v>3</v>
      </c>
      <c r="D234" s="68">
        <f t="shared" si="137"/>
        <v>4825759</v>
      </c>
      <c r="E234" s="68">
        <v>0</v>
      </c>
      <c r="F234" s="68"/>
      <c r="G234" s="68">
        <v>4825759</v>
      </c>
      <c r="H234" s="68">
        <f t="shared" si="138"/>
        <v>3516420.9</v>
      </c>
      <c r="I234" s="68">
        <v>0</v>
      </c>
      <c r="J234" s="68">
        <f t="shared" si="139"/>
        <v>3516420.9</v>
      </c>
      <c r="K234" s="71">
        <f t="shared" si="140"/>
        <v>3516420.9</v>
      </c>
      <c r="L234" s="71">
        <v>0</v>
      </c>
      <c r="M234" s="71"/>
      <c r="N234" s="71">
        <v>3516420.9</v>
      </c>
      <c r="O234" s="70">
        <f t="shared" si="135"/>
        <v>72.867727128520087</v>
      </c>
      <c r="P234" s="87">
        <v>0</v>
      </c>
      <c r="Q234" s="87"/>
      <c r="R234" s="87"/>
    </row>
    <row r="235" spans="1:18" s="76" customFormat="1" ht="30.75" hidden="1" customHeight="1" x14ac:dyDescent="0.3">
      <c r="A235" s="121"/>
      <c r="B235" s="124"/>
      <c r="C235" s="78" t="s">
        <v>5</v>
      </c>
      <c r="D235" s="68">
        <f t="shared" si="137"/>
        <v>80106</v>
      </c>
      <c r="E235" s="68">
        <v>0</v>
      </c>
      <c r="F235" s="68"/>
      <c r="G235" s="68">
        <v>80106</v>
      </c>
      <c r="H235" s="68">
        <f t="shared" si="138"/>
        <v>57890.400000000001</v>
      </c>
      <c r="I235" s="68">
        <v>0</v>
      </c>
      <c r="J235" s="68">
        <f t="shared" si="139"/>
        <v>57890.400000000001</v>
      </c>
      <c r="K235" s="71">
        <f t="shared" si="140"/>
        <v>57890.400000000001</v>
      </c>
      <c r="L235" s="71">
        <v>0</v>
      </c>
      <c r="M235" s="71"/>
      <c r="N235" s="71">
        <v>57890.400000000001</v>
      </c>
      <c r="O235" s="70">
        <f t="shared" si="135"/>
        <v>72.267245899183592</v>
      </c>
      <c r="P235" s="87">
        <v>0</v>
      </c>
      <c r="Q235" s="87"/>
      <c r="R235" s="87"/>
    </row>
    <row r="236" spans="1:18" s="63" customFormat="1" ht="39" hidden="1" customHeight="1" x14ac:dyDescent="0.3">
      <c r="A236" s="59" t="s">
        <v>347</v>
      </c>
      <c r="B236" s="120" t="s">
        <v>79</v>
      </c>
      <c r="C236" s="120"/>
      <c r="D236" s="60">
        <f>SUM(D237:D240)</f>
        <v>2306449</v>
      </c>
      <c r="E236" s="60">
        <f t="shared" ref="E236:N236" si="141">SUM(E237:E240)</f>
        <v>0</v>
      </c>
      <c r="F236" s="60"/>
      <c r="G236" s="60">
        <f t="shared" si="141"/>
        <v>2306449</v>
      </c>
      <c r="H236" s="60">
        <f t="shared" si="141"/>
        <v>1668492.0699999998</v>
      </c>
      <c r="I236" s="60">
        <f t="shared" si="141"/>
        <v>0</v>
      </c>
      <c r="J236" s="60">
        <f t="shared" si="141"/>
        <v>1668492.0699999998</v>
      </c>
      <c r="K236" s="60">
        <f t="shared" si="141"/>
        <v>1668492.0699999998</v>
      </c>
      <c r="L236" s="60">
        <f t="shared" si="141"/>
        <v>0</v>
      </c>
      <c r="M236" s="60"/>
      <c r="N236" s="60">
        <f t="shared" si="141"/>
        <v>1668492.0699999998</v>
      </c>
      <c r="O236" s="62">
        <f t="shared" si="135"/>
        <v>72.340297574323117</v>
      </c>
      <c r="P236" s="86">
        <v>0</v>
      </c>
      <c r="Q236" s="86"/>
      <c r="R236" s="86"/>
    </row>
    <row r="237" spans="1:18" s="76" customFormat="1" ht="67.5" hidden="1" customHeight="1" x14ac:dyDescent="0.3">
      <c r="A237" s="66" t="s">
        <v>348</v>
      </c>
      <c r="B237" s="95" t="s">
        <v>80</v>
      </c>
      <c r="C237" s="65" t="s">
        <v>2</v>
      </c>
      <c r="D237" s="68">
        <f>E237+G237</f>
        <v>853882</v>
      </c>
      <c r="E237" s="68">
        <v>0</v>
      </c>
      <c r="F237" s="68"/>
      <c r="G237" s="68">
        <v>853882</v>
      </c>
      <c r="H237" s="68">
        <f>I237+J237</f>
        <v>683105.48</v>
      </c>
      <c r="I237" s="68">
        <v>0</v>
      </c>
      <c r="J237" s="68">
        <f>N237</f>
        <v>683105.48</v>
      </c>
      <c r="K237" s="68">
        <f>L237+N237</f>
        <v>683105.48</v>
      </c>
      <c r="L237" s="68">
        <v>0</v>
      </c>
      <c r="M237" s="68"/>
      <c r="N237" s="68">
        <v>683105.48</v>
      </c>
      <c r="O237" s="70">
        <f t="shared" si="135"/>
        <v>79.999985946535929</v>
      </c>
      <c r="P237" s="87">
        <v>0</v>
      </c>
      <c r="Q237" s="87"/>
      <c r="R237" s="87"/>
    </row>
    <row r="238" spans="1:18" s="76" customFormat="1" ht="61.5" hidden="1" customHeight="1" x14ac:dyDescent="0.3">
      <c r="A238" s="66" t="s">
        <v>349</v>
      </c>
      <c r="B238" s="95" t="s">
        <v>229</v>
      </c>
      <c r="C238" s="65" t="s">
        <v>2</v>
      </c>
      <c r="D238" s="68">
        <f>E238+G238</f>
        <v>884323</v>
      </c>
      <c r="E238" s="68">
        <v>0</v>
      </c>
      <c r="F238" s="68"/>
      <c r="G238" s="68">
        <v>884323</v>
      </c>
      <c r="H238" s="68">
        <f t="shared" ref="H238:H240" si="142">I238+J238</f>
        <v>544744.59</v>
      </c>
      <c r="I238" s="68">
        <v>0</v>
      </c>
      <c r="J238" s="68">
        <f t="shared" ref="J238:J240" si="143">N238</f>
        <v>544744.59</v>
      </c>
      <c r="K238" s="68">
        <f t="shared" ref="K238:K240" si="144">L238+N238</f>
        <v>544744.59</v>
      </c>
      <c r="L238" s="68">
        <v>0</v>
      </c>
      <c r="M238" s="68"/>
      <c r="N238" s="68">
        <v>544744.59</v>
      </c>
      <c r="O238" s="70">
        <f t="shared" si="135"/>
        <v>61.600183417145097</v>
      </c>
      <c r="P238" s="87">
        <v>0</v>
      </c>
      <c r="Q238" s="87"/>
      <c r="R238" s="87"/>
    </row>
    <row r="239" spans="1:18" s="76" customFormat="1" ht="60.75" hidden="1" customHeight="1" x14ac:dyDescent="0.3">
      <c r="A239" s="66" t="s">
        <v>350</v>
      </c>
      <c r="B239" s="95" t="s">
        <v>81</v>
      </c>
      <c r="C239" s="65" t="s">
        <v>2</v>
      </c>
      <c r="D239" s="68">
        <f>E239+G239</f>
        <v>276354</v>
      </c>
      <c r="E239" s="68">
        <v>0</v>
      </c>
      <c r="F239" s="68"/>
      <c r="G239" s="68">
        <v>276354</v>
      </c>
      <c r="H239" s="68">
        <f t="shared" si="142"/>
        <v>148752</v>
      </c>
      <c r="I239" s="68">
        <v>0</v>
      </c>
      <c r="J239" s="68">
        <f t="shared" si="143"/>
        <v>148752</v>
      </c>
      <c r="K239" s="68">
        <f t="shared" si="144"/>
        <v>148752</v>
      </c>
      <c r="L239" s="68">
        <v>0</v>
      </c>
      <c r="M239" s="68"/>
      <c r="N239" s="68">
        <v>148752</v>
      </c>
      <c r="O239" s="70">
        <f t="shared" si="135"/>
        <v>53.826613691135286</v>
      </c>
      <c r="P239" s="87">
        <v>0</v>
      </c>
      <c r="Q239" s="87"/>
      <c r="R239" s="87"/>
    </row>
    <row r="240" spans="1:18" s="76" customFormat="1" ht="79.5" hidden="1" customHeight="1" x14ac:dyDescent="0.3">
      <c r="A240" s="66" t="s">
        <v>351</v>
      </c>
      <c r="B240" s="95" t="s">
        <v>82</v>
      </c>
      <c r="C240" s="65" t="s">
        <v>2</v>
      </c>
      <c r="D240" s="68">
        <f>E240+G240</f>
        <v>291890</v>
      </c>
      <c r="E240" s="68">
        <v>0</v>
      </c>
      <c r="F240" s="68"/>
      <c r="G240" s="68">
        <v>291890</v>
      </c>
      <c r="H240" s="68">
        <f t="shared" si="142"/>
        <v>291890</v>
      </c>
      <c r="I240" s="68">
        <v>0</v>
      </c>
      <c r="J240" s="68">
        <f t="shared" si="143"/>
        <v>291890</v>
      </c>
      <c r="K240" s="68">
        <f t="shared" si="144"/>
        <v>291890</v>
      </c>
      <c r="L240" s="68">
        <v>0</v>
      </c>
      <c r="M240" s="68"/>
      <c r="N240" s="68">
        <v>291890</v>
      </c>
      <c r="O240" s="70">
        <f t="shared" si="135"/>
        <v>100</v>
      </c>
      <c r="P240" s="87">
        <v>0</v>
      </c>
      <c r="Q240" s="87"/>
      <c r="R240" s="87"/>
    </row>
    <row r="241" spans="1:18" s="76" customFormat="1" ht="66" hidden="1" customHeight="1" x14ac:dyDescent="0.3">
      <c r="A241" s="59" t="s">
        <v>352</v>
      </c>
      <c r="B241" s="120" t="s">
        <v>83</v>
      </c>
      <c r="C241" s="120"/>
      <c r="D241" s="60">
        <f>SUM(D242:D243)</f>
        <v>2091600</v>
      </c>
      <c r="E241" s="60">
        <f t="shared" ref="E241:N241" si="145">SUM(E242:E243)</f>
        <v>0</v>
      </c>
      <c r="F241" s="60"/>
      <c r="G241" s="60">
        <f t="shared" si="145"/>
        <v>2091600</v>
      </c>
      <c r="H241" s="60">
        <f t="shared" si="145"/>
        <v>1771075.6</v>
      </c>
      <c r="I241" s="60">
        <f t="shared" si="145"/>
        <v>0</v>
      </c>
      <c r="J241" s="60">
        <f t="shared" si="145"/>
        <v>1771075.6</v>
      </c>
      <c r="K241" s="60">
        <f t="shared" si="145"/>
        <v>1771075.6</v>
      </c>
      <c r="L241" s="60">
        <f t="shared" si="145"/>
        <v>0</v>
      </c>
      <c r="M241" s="60"/>
      <c r="N241" s="60">
        <f t="shared" si="145"/>
        <v>1771075.6</v>
      </c>
      <c r="O241" s="62">
        <f t="shared" si="135"/>
        <v>84.675635876840701</v>
      </c>
      <c r="P241" s="86">
        <v>0</v>
      </c>
      <c r="Q241" s="86"/>
      <c r="R241" s="86"/>
    </row>
    <row r="242" spans="1:18" s="76" customFormat="1" ht="43.5" hidden="1" customHeight="1" x14ac:dyDescent="0.3">
      <c r="A242" s="121" t="s">
        <v>30</v>
      </c>
      <c r="B242" s="122" t="s">
        <v>84</v>
      </c>
      <c r="C242" s="78" t="s">
        <v>48</v>
      </c>
      <c r="D242" s="68">
        <f>E242+G242</f>
        <v>1000000</v>
      </c>
      <c r="E242" s="68">
        <v>0</v>
      </c>
      <c r="F242" s="68"/>
      <c r="G242" s="68">
        <v>1000000</v>
      </c>
      <c r="H242" s="68">
        <f>I242+J242</f>
        <v>1000000</v>
      </c>
      <c r="I242" s="68">
        <v>0</v>
      </c>
      <c r="J242" s="68">
        <f>N242</f>
        <v>1000000</v>
      </c>
      <c r="K242" s="68">
        <f>L242+N242</f>
        <v>1000000</v>
      </c>
      <c r="L242" s="68">
        <v>0</v>
      </c>
      <c r="M242" s="68"/>
      <c r="N242" s="68">
        <v>1000000</v>
      </c>
      <c r="O242" s="70">
        <f t="shared" si="135"/>
        <v>100</v>
      </c>
      <c r="P242" s="87">
        <v>0</v>
      </c>
      <c r="Q242" s="87"/>
      <c r="R242" s="87"/>
    </row>
    <row r="243" spans="1:18" s="76" customFormat="1" ht="41.25" hidden="1" customHeight="1" x14ac:dyDescent="0.3">
      <c r="A243" s="121"/>
      <c r="B243" s="122"/>
      <c r="C243" s="78" t="s">
        <v>6</v>
      </c>
      <c r="D243" s="68">
        <f>E243+G243</f>
        <v>1091600</v>
      </c>
      <c r="E243" s="68">
        <v>0</v>
      </c>
      <c r="F243" s="68"/>
      <c r="G243" s="68">
        <v>1091600</v>
      </c>
      <c r="H243" s="68">
        <f t="shared" ref="H243" si="146">I243+J243</f>
        <v>771075.6</v>
      </c>
      <c r="I243" s="68">
        <v>0</v>
      </c>
      <c r="J243" s="68">
        <f t="shared" ref="J243" si="147">N243</f>
        <v>771075.6</v>
      </c>
      <c r="K243" s="68">
        <f t="shared" ref="K243" si="148">L243+N243</f>
        <v>771075.6</v>
      </c>
      <c r="L243" s="68">
        <v>0</v>
      </c>
      <c r="M243" s="68"/>
      <c r="N243" s="68">
        <v>771075.6</v>
      </c>
      <c r="O243" s="70">
        <f t="shared" si="135"/>
        <v>70.637193111029688</v>
      </c>
      <c r="P243" s="87">
        <v>0</v>
      </c>
      <c r="Q243" s="87"/>
      <c r="R243" s="87"/>
    </row>
    <row r="244" spans="1:18" s="76" customFormat="1" ht="48" hidden="1" customHeight="1" x14ac:dyDescent="0.3">
      <c r="A244" s="59" t="s">
        <v>353</v>
      </c>
      <c r="B244" s="120" t="s">
        <v>85</v>
      </c>
      <c r="C244" s="120"/>
      <c r="D244" s="60">
        <f>D245+D251</f>
        <v>272584906</v>
      </c>
      <c r="E244" s="60">
        <f t="shared" ref="E244:N244" si="149">E245+E251</f>
        <v>2589000</v>
      </c>
      <c r="F244" s="60"/>
      <c r="G244" s="60">
        <f t="shared" si="149"/>
        <v>268833706</v>
      </c>
      <c r="H244" s="60">
        <f t="shared" si="149"/>
        <v>226839228.97</v>
      </c>
      <c r="I244" s="60">
        <f t="shared" si="149"/>
        <v>2589000</v>
      </c>
      <c r="J244" s="60">
        <f t="shared" si="149"/>
        <v>223088028.97</v>
      </c>
      <c r="K244" s="60">
        <f t="shared" si="149"/>
        <v>224438567.22</v>
      </c>
      <c r="L244" s="60">
        <f t="shared" si="149"/>
        <v>1350538.25</v>
      </c>
      <c r="M244" s="60"/>
      <c r="N244" s="60">
        <f t="shared" si="149"/>
        <v>223088028.97</v>
      </c>
      <c r="O244" s="62">
        <f t="shared" si="135"/>
        <v>82.337122224955479</v>
      </c>
      <c r="P244" s="86">
        <f>L244/E244*100</f>
        <v>52.164474700656626</v>
      </c>
      <c r="Q244" s="86"/>
      <c r="R244" s="86"/>
    </row>
    <row r="245" spans="1:18" s="76" customFormat="1" ht="53.25" hidden="1" customHeight="1" x14ac:dyDescent="0.3">
      <c r="A245" s="59" t="s">
        <v>354</v>
      </c>
      <c r="B245" s="96" t="s">
        <v>222</v>
      </c>
      <c r="C245" s="96"/>
      <c r="D245" s="60">
        <f>SUM(D246:D250)</f>
        <v>265333706</v>
      </c>
      <c r="E245" s="60">
        <f t="shared" ref="E245:L245" si="150">SUM(E246:E250)</f>
        <v>0</v>
      </c>
      <c r="F245" s="60"/>
      <c r="G245" s="60">
        <f t="shared" si="150"/>
        <v>265333706</v>
      </c>
      <c r="H245" s="60">
        <f t="shared" si="150"/>
        <v>220313028.97</v>
      </c>
      <c r="I245" s="60">
        <f t="shared" si="150"/>
        <v>0</v>
      </c>
      <c r="J245" s="60">
        <f t="shared" si="150"/>
        <v>220313028.97</v>
      </c>
      <c r="K245" s="60">
        <f t="shared" si="150"/>
        <v>220313028.97</v>
      </c>
      <c r="L245" s="60">
        <f t="shared" si="150"/>
        <v>0</v>
      </c>
      <c r="M245" s="60"/>
      <c r="N245" s="60">
        <f>SUM(N246:N250)</f>
        <v>220313028.97</v>
      </c>
      <c r="O245" s="62">
        <f t="shared" si="135"/>
        <v>83.032431985855581</v>
      </c>
      <c r="P245" s="86">
        <v>0</v>
      </c>
      <c r="Q245" s="86"/>
      <c r="R245" s="86"/>
    </row>
    <row r="246" spans="1:18" s="76" customFormat="1" ht="63.6" hidden="1" customHeight="1" x14ac:dyDescent="0.3">
      <c r="A246" s="66" t="s">
        <v>355</v>
      </c>
      <c r="B246" s="95" t="s">
        <v>86</v>
      </c>
      <c r="C246" s="78" t="s">
        <v>48</v>
      </c>
      <c r="D246" s="68">
        <f>E246+G246</f>
        <v>64022769</v>
      </c>
      <c r="E246" s="68">
        <v>0</v>
      </c>
      <c r="F246" s="68"/>
      <c r="G246" s="68">
        <v>64022769</v>
      </c>
      <c r="H246" s="68">
        <f>I246+J246</f>
        <v>51538702.310000002</v>
      </c>
      <c r="I246" s="68">
        <v>0</v>
      </c>
      <c r="J246" s="68">
        <f>N246</f>
        <v>51538702.310000002</v>
      </c>
      <c r="K246" s="68">
        <f>L246+N246</f>
        <v>51538702.310000002</v>
      </c>
      <c r="L246" s="68">
        <v>0</v>
      </c>
      <c r="M246" s="68"/>
      <c r="N246" s="68">
        <v>51538702.310000002</v>
      </c>
      <c r="O246" s="70">
        <f t="shared" si="135"/>
        <v>80.500583019144329</v>
      </c>
      <c r="P246" s="87">
        <v>0</v>
      </c>
      <c r="Q246" s="87"/>
      <c r="R246" s="87"/>
    </row>
    <row r="247" spans="1:18" s="76" customFormat="1" ht="64.5" hidden="1" customHeight="1" x14ac:dyDescent="0.3">
      <c r="A247" s="66" t="s">
        <v>356</v>
      </c>
      <c r="B247" s="95" t="s">
        <v>87</v>
      </c>
      <c r="C247" s="78" t="s">
        <v>48</v>
      </c>
      <c r="D247" s="68">
        <f>E247+G247</f>
        <v>158179936</v>
      </c>
      <c r="E247" s="68">
        <v>0</v>
      </c>
      <c r="F247" s="68"/>
      <c r="G247" s="68">
        <v>158179936</v>
      </c>
      <c r="H247" s="68">
        <f t="shared" ref="H247:H250" si="151">I247+J247</f>
        <v>136911912.18000001</v>
      </c>
      <c r="I247" s="68">
        <v>0</v>
      </c>
      <c r="J247" s="68">
        <f t="shared" ref="J247:J250" si="152">N247</f>
        <v>136911912.18000001</v>
      </c>
      <c r="K247" s="68">
        <f t="shared" ref="K247:K250" si="153">L247+N247</f>
        <v>136911912.18000001</v>
      </c>
      <c r="L247" s="68">
        <v>0</v>
      </c>
      <c r="M247" s="68"/>
      <c r="N247" s="68">
        <v>136911912.18000001</v>
      </c>
      <c r="O247" s="70">
        <f t="shared" si="135"/>
        <v>86.554537599509459</v>
      </c>
      <c r="P247" s="87">
        <v>0</v>
      </c>
      <c r="Q247" s="87"/>
      <c r="R247" s="87"/>
    </row>
    <row r="248" spans="1:18" s="76" customFormat="1" ht="64.5" hidden="1" customHeight="1" x14ac:dyDescent="0.3">
      <c r="A248" s="66" t="s">
        <v>357</v>
      </c>
      <c r="B248" s="95" t="s">
        <v>88</v>
      </c>
      <c r="C248" s="78" t="s">
        <v>48</v>
      </c>
      <c r="D248" s="68">
        <f>E248+G248</f>
        <v>38887242</v>
      </c>
      <c r="E248" s="68">
        <v>0</v>
      </c>
      <c r="F248" s="68"/>
      <c r="G248" s="68">
        <v>38887242</v>
      </c>
      <c r="H248" s="68">
        <f t="shared" si="151"/>
        <v>31862414.48</v>
      </c>
      <c r="I248" s="68">
        <v>0</v>
      </c>
      <c r="J248" s="68">
        <f t="shared" si="152"/>
        <v>31862414.48</v>
      </c>
      <c r="K248" s="68">
        <f t="shared" si="153"/>
        <v>31862414.48</v>
      </c>
      <c r="L248" s="68">
        <v>0</v>
      </c>
      <c r="M248" s="68"/>
      <c r="N248" s="68">
        <v>31862414.48</v>
      </c>
      <c r="O248" s="70">
        <f t="shared" si="135"/>
        <v>81.935392795405761</v>
      </c>
      <c r="P248" s="87">
        <v>0</v>
      </c>
      <c r="Q248" s="87"/>
      <c r="R248" s="87"/>
    </row>
    <row r="249" spans="1:18" s="76" customFormat="1" ht="44.25" hidden="1" customHeight="1" x14ac:dyDescent="0.3">
      <c r="A249" s="66" t="s">
        <v>358</v>
      </c>
      <c r="B249" s="95" t="s">
        <v>232</v>
      </c>
      <c r="C249" s="78" t="s">
        <v>48</v>
      </c>
      <c r="D249" s="68">
        <f>E249+G249</f>
        <v>257271</v>
      </c>
      <c r="E249" s="68">
        <v>0</v>
      </c>
      <c r="F249" s="68"/>
      <c r="G249" s="68">
        <v>257271</v>
      </c>
      <c r="H249" s="68">
        <f t="shared" si="151"/>
        <v>0</v>
      </c>
      <c r="I249" s="68">
        <v>0</v>
      </c>
      <c r="J249" s="68">
        <f t="shared" si="152"/>
        <v>0</v>
      </c>
      <c r="K249" s="68">
        <f t="shared" si="153"/>
        <v>0</v>
      </c>
      <c r="L249" s="68">
        <v>0</v>
      </c>
      <c r="M249" s="68"/>
      <c r="N249" s="68">
        <v>0</v>
      </c>
      <c r="O249" s="70">
        <f t="shared" si="135"/>
        <v>0</v>
      </c>
      <c r="P249" s="87">
        <v>0</v>
      </c>
      <c r="Q249" s="87"/>
      <c r="R249" s="87"/>
    </row>
    <row r="250" spans="1:18" s="76" customFormat="1" ht="44.25" hidden="1" customHeight="1" x14ac:dyDescent="0.3">
      <c r="A250" s="66" t="s">
        <v>361</v>
      </c>
      <c r="B250" s="95" t="s">
        <v>362</v>
      </c>
      <c r="C250" s="78" t="s">
        <v>48</v>
      </c>
      <c r="D250" s="68">
        <f>E250+G250</f>
        <v>3986488</v>
      </c>
      <c r="E250" s="68">
        <v>0</v>
      </c>
      <c r="F250" s="68"/>
      <c r="G250" s="68">
        <v>3986488</v>
      </c>
      <c r="H250" s="68">
        <f t="shared" si="151"/>
        <v>0</v>
      </c>
      <c r="I250" s="68">
        <v>0</v>
      </c>
      <c r="J250" s="68">
        <f t="shared" si="152"/>
        <v>0</v>
      </c>
      <c r="K250" s="68">
        <f t="shared" si="153"/>
        <v>0</v>
      </c>
      <c r="L250" s="68">
        <v>0</v>
      </c>
      <c r="M250" s="68"/>
      <c r="N250" s="68">
        <v>0</v>
      </c>
      <c r="O250" s="70">
        <f t="shared" si="135"/>
        <v>0</v>
      </c>
      <c r="P250" s="87">
        <v>0</v>
      </c>
      <c r="Q250" s="87"/>
      <c r="R250" s="87"/>
    </row>
    <row r="251" spans="1:18" s="63" customFormat="1" ht="48" hidden="1" customHeight="1" x14ac:dyDescent="0.3">
      <c r="A251" s="59" t="s">
        <v>359</v>
      </c>
      <c r="B251" s="96" t="s">
        <v>223</v>
      </c>
      <c r="C251" s="72"/>
      <c r="D251" s="60">
        <f>D252+D253</f>
        <v>7251200</v>
      </c>
      <c r="E251" s="60">
        <f t="shared" ref="E251:N251" si="154">E252+E253</f>
        <v>2589000</v>
      </c>
      <c r="F251" s="60"/>
      <c r="G251" s="60">
        <f t="shared" si="154"/>
        <v>3500000</v>
      </c>
      <c r="H251" s="60">
        <f t="shared" si="154"/>
        <v>6526200</v>
      </c>
      <c r="I251" s="60">
        <f t="shared" si="154"/>
        <v>2589000</v>
      </c>
      <c r="J251" s="60">
        <f t="shared" si="154"/>
        <v>2775000</v>
      </c>
      <c r="K251" s="60">
        <f t="shared" si="154"/>
        <v>4125538.25</v>
      </c>
      <c r="L251" s="60">
        <f t="shared" si="154"/>
        <v>1350538.25</v>
      </c>
      <c r="M251" s="60"/>
      <c r="N251" s="60">
        <f t="shared" si="154"/>
        <v>2775000</v>
      </c>
      <c r="O251" s="62">
        <f t="shared" si="135"/>
        <v>56.89455883164166</v>
      </c>
      <c r="P251" s="86">
        <f>L251/E251*100</f>
        <v>52.164474700656626</v>
      </c>
      <c r="Q251" s="86"/>
      <c r="R251" s="86"/>
    </row>
    <row r="252" spans="1:18" s="76" customFormat="1" ht="58.5" hidden="1" customHeight="1" x14ac:dyDescent="0.3">
      <c r="A252" s="66" t="s">
        <v>360</v>
      </c>
      <c r="B252" s="95" t="s">
        <v>89</v>
      </c>
      <c r="C252" s="78" t="s">
        <v>48</v>
      </c>
      <c r="D252" s="68">
        <f>E252+G252</f>
        <v>6089000</v>
      </c>
      <c r="E252" s="68">
        <v>2589000</v>
      </c>
      <c r="F252" s="68"/>
      <c r="G252" s="68">
        <v>3500000</v>
      </c>
      <c r="H252" s="68">
        <f>I252+J252</f>
        <v>5364000</v>
      </c>
      <c r="I252" s="68">
        <v>2589000</v>
      </c>
      <c r="J252" s="68">
        <f>N252</f>
        <v>2775000</v>
      </c>
      <c r="K252" s="68">
        <f>L252+N252</f>
        <v>4125538.25</v>
      </c>
      <c r="L252" s="68">
        <v>1350538.25</v>
      </c>
      <c r="M252" s="68"/>
      <c r="N252" s="68">
        <v>2775000</v>
      </c>
      <c r="O252" s="70">
        <f t="shared" si="135"/>
        <v>67.7539538512071</v>
      </c>
      <c r="P252" s="87">
        <f>L252/E252*100</f>
        <v>52.164474700656626</v>
      </c>
      <c r="Q252" s="87"/>
      <c r="R252" s="87"/>
    </row>
    <row r="253" spans="1:18" s="76" customFormat="1" ht="58.5" hidden="1" customHeight="1" x14ac:dyDescent="0.3">
      <c r="A253" s="66" t="s">
        <v>416</v>
      </c>
      <c r="B253" s="95" t="s">
        <v>417</v>
      </c>
      <c r="C253" s="78" t="s">
        <v>48</v>
      </c>
      <c r="D253" s="68">
        <v>1162200</v>
      </c>
      <c r="E253" s="68">
        <v>0</v>
      </c>
      <c r="F253" s="68"/>
      <c r="G253" s="68">
        <v>0</v>
      </c>
      <c r="H253" s="68">
        <v>1162200</v>
      </c>
      <c r="I253" s="68">
        <v>0</v>
      </c>
      <c r="J253" s="68">
        <f>N253</f>
        <v>0</v>
      </c>
      <c r="K253" s="68">
        <v>0</v>
      </c>
      <c r="L253" s="68">
        <v>0</v>
      </c>
      <c r="M253" s="68"/>
      <c r="N253" s="68">
        <v>0</v>
      </c>
      <c r="O253" s="70">
        <f t="shared" si="135"/>
        <v>0</v>
      </c>
      <c r="P253" s="87">
        <v>0</v>
      </c>
      <c r="Q253" s="87"/>
      <c r="R253" s="87"/>
    </row>
    <row r="254" spans="1:18" s="63" customFormat="1" ht="69.75" hidden="1" customHeight="1" x14ac:dyDescent="0.3">
      <c r="A254" s="59" t="s">
        <v>363</v>
      </c>
      <c r="B254" s="120" t="s">
        <v>94</v>
      </c>
      <c r="C254" s="120"/>
      <c r="D254" s="60">
        <f>SUM(D255:D256)</f>
        <v>35947245</v>
      </c>
      <c r="E254" s="60">
        <f t="shared" ref="E254:N254" si="155">SUM(E255:E256)</f>
        <v>35947245</v>
      </c>
      <c r="F254" s="60"/>
      <c r="G254" s="60">
        <f t="shared" si="155"/>
        <v>0</v>
      </c>
      <c r="H254" s="60">
        <f t="shared" si="155"/>
        <v>28852219</v>
      </c>
      <c r="I254" s="60">
        <f>SUM(I255:I256)</f>
        <v>28852219</v>
      </c>
      <c r="J254" s="60">
        <f t="shared" si="155"/>
        <v>0</v>
      </c>
      <c r="K254" s="60">
        <f t="shared" si="155"/>
        <v>28652154.77</v>
      </c>
      <c r="L254" s="60">
        <f t="shared" si="155"/>
        <v>28652154.77</v>
      </c>
      <c r="M254" s="60"/>
      <c r="N254" s="60">
        <f t="shared" si="155"/>
        <v>0</v>
      </c>
      <c r="O254" s="62">
        <f t="shared" si="135"/>
        <v>79.706121484414169</v>
      </c>
      <c r="P254" s="86">
        <f>L254/E254*100</f>
        <v>79.706121484414169</v>
      </c>
      <c r="Q254" s="86"/>
      <c r="R254" s="86"/>
    </row>
    <row r="255" spans="1:18" s="63" customFormat="1" ht="60" hidden="1" customHeight="1" x14ac:dyDescent="0.3">
      <c r="A255" s="66" t="s">
        <v>364</v>
      </c>
      <c r="B255" s="95" t="s">
        <v>96</v>
      </c>
      <c r="C255" s="78" t="s">
        <v>48</v>
      </c>
      <c r="D255" s="68">
        <f>E255+G255</f>
        <v>35161445</v>
      </c>
      <c r="E255" s="68">
        <v>35161445</v>
      </c>
      <c r="F255" s="68"/>
      <c r="G255" s="68">
        <v>0</v>
      </c>
      <c r="H255" s="68">
        <f>I255+J255</f>
        <v>28066419</v>
      </c>
      <c r="I255" s="68">
        <v>28066419</v>
      </c>
      <c r="J255" s="68">
        <f>N255</f>
        <v>0</v>
      </c>
      <c r="K255" s="68">
        <f>L255+N255</f>
        <v>27871869.890000001</v>
      </c>
      <c r="L255" s="68">
        <v>27871869.890000001</v>
      </c>
      <c r="M255" s="68"/>
      <c r="N255" s="68">
        <v>0</v>
      </c>
      <c r="O255" s="70">
        <f t="shared" si="135"/>
        <v>79.268272080399427</v>
      </c>
      <c r="P255" s="87">
        <f>L255/E255*100</f>
        <v>79.268272080399427</v>
      </c>
      <c r="Q255" s="87"/>
      <c r="R255" s="87"/>
    </row>
    <row r="256" spans="1:18" s="63" customFormat="1" ht="34.5" hidden="1" customHeight="1" x14ac:dyDescent="0.3">
      <c r="A256" s="66" t="s">
        <v>365</v>
      </c>
      <c r="B256" s="95" t="s">
        <v>95</v>
      </c>
      <c r="C256" s="78" t="s">
        <v>3</v>
      </c>
      <c r="D256" s="68">
        <f>E256+G256</f>
        <v>785800</v>
      </c>
      <c r="E256" s="68">
        <v>785800</v>
      </c>
      <c r="F256" s="68"/>
      <c r="G256" s="68">
        <v>0</v>
      </c>
      <c r="H256" s="68">
        <f>I256+J256</f>
        <v>785800</v>
      </c>
      <c r="I256" s="68">
        <v>785800</v>
      </c>
      <c r="J256" s="68">
        <f>N256</f>
        <v>0</v>
      </c>
      <c r="K256" s="68">
        <f>L256+N256</f>
        <v>780284.88</v>
      </c>
      <c r="L256" s="68">
        <v>780284.88</v>
      </c>
      <c r="M256" s="68"/>
      <c r="N256" s="68">
        <v>0</v>
      </c>
      <c r="O256" s="70">
        <f t="shared" si="135"/>
        <v>99.298152201578006</v>
      </c>
      <c r="P256" s="87">
        <f>L256/E256*100</f>
        <v>99.298152201578006</v>
      </c>
      <c r="Q256" s="87"/>
      <c r="R256" s="87"/>
    </row>
    <row r="257" spans="1:18" s="98" customFormat="1" ht="28.5" hidden="1" customHeight="1" x14ac:dyDescent="0.3">
      <c r="A257" s="130" t="s">
        <v>403</v>
      </c>
      <c r="B257" s="130"/>
      <c r="C257" s="130"/>
      <c r="D257" s="97">
        <f>D254+D244+D241+D236+D224+D220+D193</f>
        <v>369269550</v>
      </c>
      <c r="E257" s="97">
        <f t="shared" ref="E257:N257" si="156">E254+E244+E241+E236+E224+E220+E193</f>
        <v>41143645</v>
      </c>
      <c r="F257" s="97"/>
      <c r="G257" s="97">
        <f t="shared" si="156"/>
        <v>326963705</v>
      </c>
      <c r="H257" s="97">
        <f t="shared" si="156"/>
        <v>288060780.94</v>
      </c>
      <c r="I257" s="97">
        <f t="shared" si="156"/>
        <v>34145819</v>
      </c>
      <c r="J257" s="97">
        <f t="shared" si="156"/>
        <v>252752761.94</v>
      </c>
      <c r="K257" s="97">
        <f t="shared" si="156"/>
        <v>283060100.73999995</v>
      </c>
      <c r="L257" s="97">
        <f t="shared" si="156"/>
        <v>30307338.800000001</v>
      </c>
      <c r="M257" s="97"/>
      <c r="N257" s="97">
        <f t="shared" si="156"/>
        <v>252752761.94</v>
      </c>
      <c r="O257" s="62">
        <f t="shared" si="135"/>
        <v>76.654059545391689</v>
      </c>
      <c r="P257" s="86">
        <f>L257/E257*100</f>
        <v>73.662260113317629</v>
      </c>
      <c r="Q257" s="86"/>
      <c r="R257" s="86"/>
    </row>
    <row r="258" spans="1:18" s="98" customFormat="1" ht="118.5" hidden="1" customHeight="1" x14ac:dyDescent="0.3">
      <c r="A258" s="99" t="s">
        <v>404</v>
      </c>
      <c r="B258" s="118" t="s">
        <v>405</v>
      </c>
      <c r="C258" s="119"/>
      <c r="D258" s="97">
        <f>SUM(D259:D260)</f>
        <v>540000</v>
      </c>
      <c r="E258" s="97">
        <f t="shared" ref="E258:N258" si="157">SUM(E259:E260)</f>
        <v>0</v>
      </c>
      <c r="F258" s="97"/>
      <c r="G258" s="97">
        <f t="shared" si="157"/>
        <v>0</v>
      </c>
      <c r="H258" s="97">
        <f t="shared" si="157"/>
        <v>0</v>
      </c>
      <c r="I258" s="97">
        <f t="shared" si="157"/>
        <v>359928</v>
      </c>
      <c r="J258" s="97">
        <f t="shared" si="157"/>
        <v>0</v>
      </c>
      <c r="K258" s="97">
        <f t="shared" si="157"/>
        <v>342792</v>
      </c>
      <c r="L258" s="97">
        <f t="shared" si="157"/>
        <v>0</v>
      </c>
      <c r="M258" s="97"/>
      <c r="N258" s="97">
        <f t="shared" si="157"/>
        <v>0</v>
      </c>
      <c r="O258" s="62">
        <f t="shared" si="135"/>
        <v>63.480000000000004</v>
      </c>
      <c r="P258" s="86">
        <v>0</v>
      </c>
      <c r="Q258" s="86"/>
      <c r="R258" s="86"/>
    </row>
    <row r="259" spans="1:18" s="105" customFormat="1" ht="37.5" hidden="1" x14ac:dyDescent="0.3">
      <c r="A259" s="100" t="s">
        <v>406</v>
      </c>
      <c r="B259" s="101" t="s">
        <v>71</v>
      </c>
      <c r="C259" s="102" t="s">
        <v>6</v>
      </c>
      <c r="D259" s="103">
        <v>180000</v>
      </c>
      <c r="E259" s="103">
        <v>0</v>
      </c>
      <c r="F259" s="103"/>
      <c r="G259" s="103">
        <v>0</v>
      </c>
      <c r="H259" s="103">
        <v>0</v>
      </c>
      <c r="I259" s="103">
        <v>179928</v>
      </c>
      <c r="J259" s="103">
        <v>0</v>
      </c>
      <c r="K259" s="104">
        <v>162792</v>
      </c>
      <c r="L259" s="104">
        <v>0</v>
      </c>
      <c r="M259" s="104"/>
      <c r="N259" s="104">
        <v>0</v>
      </c>
      <c r="O259" s="70">
        <f t="shared" si="135"/>
        <v>90.44</v>
      </c>
      <c r="P259" s="87">
        <v>0</v>
      </c>
      <c r="Q259" s="87"/>
      <c r="R259" s="87"/>
    </row>
    <row r="260" spans="1:18" s="98" customFormat="1" ht="37.5" hidden="1" x14ac:dyDescent="0.3">
      <c r="A260" s="100" t="s">
        <v>407</v>
      </c>
      <c r="B260" s="106" t="s">
        <v>72</v>
      </c>
      <c r="C260" s="102" t="s">
        <v>6</v>
      </c>
      <c r="D260" s="103">
        <v>360000</v>
      </c>
      <c r="E260" s="103">
        <v>0</v>
      </c>
      <c r="F260" s="103"/>
      <c r="G260" s="103">
        <v>0</v>
      </c>
      <c r="H260" s="103">
        <v>0</v>
      </c>
      <c r="I260" s="103">
        <v>180000</v>
      </c>
      <c r="J260" s="103">
        <v>0</v>
      </c>
      <c r="K260" s="103">
        <v>180000</v>
      </c>
      <c r="L260" s="103">
        <v>0</v>
      </c>
      <c r="M260" s="103"/>
      <c r="N260" s="103">
        <v>0</v>
      </c>
      <c r="O260" s="70">
        <f t="shared" si="135"/>
        <v>50</v>
      </c>
      <c r="P260" s="87">
        <v>0</v>
      </c>
      <c r="Q260" s="87"/>
      <c r="R260" s="87"/>
    </row>
    <row r="261" spans="1:18" s="110" customFormat="1" ht="37.5" hidden="1" x14ac:dyDescent="0.3">
      <c r="A261" s="107" t="s">
        <v>426</v>
      </c>
      <c r="B261" s="108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9"/>
      <c r="I261" s="109"/>
      <c r="J261" s="109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4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2"/>
      <c r="E267" s="112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3"/>
      <c r="E268" s="113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3"/>
      <c r="E270" s="113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2024-07-09T09:15:35Z</dcterms:modified>
</cp:coreProperties>
</file>