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20" windowWidth="15570" windowHeight="11565"/>
  </bookViews>
  <sheets>
    <sheet name="программы" sheetId="4" r:id="rId1"/>
    <sheet name="Лист2" sheetId="2" state="hidden" r:id="rId2"/>
    <sheet name="Лист3" sheetId="3" state="hidden" r:id="rId3"/>
  </sheets>
  <definedNames>
    <definedName name="_xlnm._FilterDatabase" localSheetId="0" hidden="1">программы!$A$4:$I$129</definedName>
    <definedName name="_xlnm.Print_Titles" localSheetId="0">программы!$3:$4</definedName>
  </definedNames>
  <calcPr calcId="145621"/>
</workbook>
</file>

<file path=xl/calcChain.xml><?xml version="1.0" encoding="utf-8"?>
<calcChain xmlns="http://schemas.openxmlformats.org/spreadsheetml/2006/main">
  <c r="G7" i="4"/>
  <c r="G8"/>
  <c r="G9"/>
  <c r="G11"/>
  <c r="G13"/>
  <c r="G15"/>
  <c r="G17"/>
  <c r="G20"/>
  <c r="G22"/>
  <c r="G23"/>
  <c r="G25"/>
  <c r="G28"/>
  <c r="G29"/>
  <c r="G30"/>
  <c r="G32"/>
  <c r="G35"/>
  <c r="G36"/>
  <c r="G38"/>
  <c r="G39"/>
  <c r="G42"/>
  <c r="G44"/>
  <c r="G45"/>
  <c r="G46"/>
  <c r="G48"/>
  <c r="G49"/>
  <c r="G52"/>
  <c r="G53"/>
  <c r="G55"/>
  <c r="G57"/>
  <c r="G58"/>
  <c r="G60"/>
  <c r="G61"/>
  <c r="G62"/>
  <c r="G63"/>
  <c r="G64"/>
  <c r="G66"/>
  <c r="G69"/>
  <c r="G70"/>
  <c r="G72"/>
  <c r="G73"/>
  <c r="G74"/>
  <c r="G75"/>
  <c r="G77"/>
  <c r="G78"/>
  <c r="G79"/>
  <c r="G80"/>
  <c r="G83"/>
  <c r="G84"/>
  <c r="G86"/>
  <c r="G87"/>
  <c r="G88"/>
  <c r="G89"/>
  <c r="G90"/>
  <c r="G91"/>
  <c r="G92"/>
  <c r="G95"/>
  <c r="G97"/>
  <c r="G98"/>
  <c r="G99"/>
  <c r="G101"/>
  <c r="G103"/>
  <c r="G104"/>
  <c r="G107"/>
  <c r="G109"/>
  <c r="G110"/>
  <c r="G113"/>
  <c r="G115"/>
  <c r="G117"/>
  <c r="G119"/>
  <c r="G120"/>
  <c r="G122"/>
  <c r="G123"/>
  <c r="G124"/>
  <c r="G125"/>
  <c r="G127"/>
  <c r="G128"/>
  <c r="H7"/>
  <c r="I7"/>
  <c r="I8"/>
  <c r="I11"/>
  <c r="H13"/>
  <c r="I13"/>
  <c r="H15"/>
  <c r="I15"/>
  <c r="H17"/>
  <c r="I17"/>
  <c r="H20"/>
  <c r="I20"/>
  <c r="I22"/>
  <c r="H23"/>
  <c r="I23"/>
  <c r="I25"/>
  <c r="H29"/>
  <c r="I29"/>
  <c r="I30"/>
  <c r="H32"/>
  <c r="I32"/>
  <c r="H35"/>
  <c r="I35"/>
  <c r="H36"/>
  <c r="I36"/>
  <c r="H38"/>
  <c r="I38"/>
  <c r="H39"/>
  <c r="I39"/>
  <c r="H42"/>
  <c r="I42"/>
  <c r="H44"/>
  <c r="I44"/>
  <c r="I45"/>
  <c r="H46"/>
  <c r="I46"/>
  <c r="I48"/>
  <c r="I49"/>
  <c r="H52"/>
  <c r="I52"/>
  <c r="H53"/>
  <c r="I53"/>
  <c r="H55"/>
  <c r="I55"/>
  <c r="I57"/>
  <c r="H58"/>
  <c r="I58"/>
  <c r="I60"/>
  <c r="H61"/>
  <c r="I61"/>
  <c r="I62"/>
  <c r="H63"/>
  <c r="I63"/>
  <c r="H64"/>
  <c r="I64"/>
  <c r="H66"/>
  <c r="I66"/>
  <c r="I69"/>
  <c r="H70"/>
  <c r="I70"/>
  <c r="I73"/>
  <c r="H74"/>
  <c r="I74"/>
  <c r="H75"/>
  <c r="I75"/>
  <c r="H78"/>
  <c r="I78"/>
  <c r="I79"/>
  <c r="I80"/>
  <c r="H83"/>
  <c r="I83"/>
  <c r="I84"/>
  <c r="H86"/>
  <c r="I86"/>
  <c r="H87"/>
  <c r="I87"/>
  <c r="H88"/>
  <c r="I88"/>
  <c r="H89"/>
  <c r="I89"/>
  <c r="H90"/>
  <c r="I90"/>
  <c r="H91"/>
  <c r="I91"/>
  <c r="H92"/>
  <c r="I92"/>
  <c r="H95"/>
  <c r="I95"/>
  <c r="H97"/>
  <c r="I97"/>
  <c r="H98"/>
  <c r="I98"/>
  <c r="H99"/>
  <c r="I99"/>
  <c r="I101"/>
  <c r="H103"/>
  <c r="I103"/>
  <c r="H104"/>
  <c r="I104"/>
  <c r="H107"/>
  <c r="I107"/>
  <c r="I109"/>
  <c r="H110"/>
  <c r="I110"/>
  <c r="H113"/>
  <c r="I113"/>
  <c r="I115"/>
  <c r="I117"/>
  <c r="H119"/>
  <c r="I119"/>
  <c r="H120"/>
  <c r="I120"/>
  <c r="H122"/>
  <c r="I122"/>
  <c r="I123"/>
  <c r="H124"/>
  <c r="I124"/>
  <c r="I125"/>
  <c r="I127"/>
  <c r="H128"/>
  <c r="I128"/>
  <c r="D121" l="1"/>
  <c r="E121"/>
  <c r="F121"/>
  <c r="C121"/>
  <c r="C96"/>
  <c r="D102"/>
  <c r="E102"/>
  <c r="F102"/>
  <c r="C102"/>
  <c r="D96"/>
  <c r="E96"/>
  <c r="F96"/>
  <c r="C47"/>
  <c r="E47"/>
  <c r="F47"/>
  <c r="D47"/>
  <c r="G47" l="1"/>
  <c r="G121"/>
  <c r="I96"/>
  <c r="H96"/>
  <c r="I102"/>
  <c r="H102"/>
  <c r="I47"/>
  <c r="G96"/>
  <c r="G102"/>
  <c r="H121"/>
  <c r="I121"/>
  <c r="C43"/>
  <c r="C27"/>
  <c r="D21"/>
  <c r="E21"/>
  <c r="F21"/>
  <c r="C21"/>
  <c r="D19"/>
  <c r="E19"/>
  <c r="F19"/>
  <c r="C19"/>
  <c r="H19" l="1"/>
  <c r="I19"/>
  <c r="I21"/>
  <c r="H21"/>
  <c r="E18"/>
  <c r="G18" s="1"/>
  <c r="G19"/>
  <c r="G21"/>
  <c r="F18"/>
  <c r="D18"/>
  <c r="C18"/>
  <c r="F43"/>
  <c r="D43"/>
  <c r="D82"/>
  <c r="D27"/>
  <c r="I18" l="1"/>
  <c r="H18"/>
  <c r="I43"/>
  <c r="F51"/>
  <c r="E27"/>
  <c r="F27"/>
  <c r="C126"/>
  <c r="D126"/>
  <c r="E126"/>
  <c r="C118"/>
  <c r="D118"/>
  <c r="E118"/>
  <c r="C24"/>
  <c r="D24"/>
  <c r="E24"/>
  <c r="C116"/>
  <c r="D116"/>
  <c r="E116"/>
  <c r="C114"/>
  <c r="D114"/>
  <c r="E114"/>
  <c r="C112"/>
  <c r="D112"/>
  <c r="E112"/>
  <c r="C106"/>
  <c r="D106"/>
  <c r="E106"/>
  <c r="C108"/>
  <c r="D108"/>
  <c r="E108"/>
  <c r="C76"/>
  <c r="D76"/>
  <c r="E76"/>
  <c r="C71"/>
  <c r="D71"/>
  <c r="E71"/>
  <c r="C68"/>
  <c r="D68"/>
  <c r="E68"/>
  <c r="C65"/>
  <c r="D65"/>
  <c r="E65"/>
  <c r="C59"/>
  <c r="D59"/>
  <c r="E59"/>
  <c r="C56"/>
  <c r="D56"/>
  <c r="E56"/>
  <c r="C54"/>
  <c r="D54"/>
  <c r="E54"/>
  <c r="C51"/>
  <c r="D51"/>
  <c r="E51"/>
  <c r="C41"/>
  <c r="D41"/>
  <c r="E41"/>
  <c r="F41"/>
  <c r="F126"/>
  <c r="F118"/>
  <c r="F116"/>
  <c r="I116" s="1"/>
  <c r="F114"/>
  <c r="F112"/>
  <c r="C100"/>
  <c r="D100"/>
  <c r="E100"/>
  <c r="C94"/>
  <c r="D94"/>
  <c r="E94"/>
  <c r="F108"/>
  <c r="F106"/>
  <c r="F100"/>
  <c r="F94"/>
  <c r="C85"/>
  <c r="D85"/>
  <c r="D81" s="1"/>
  <c r="E85"/>
  <c r="C82"/>
  <c r="E82"/>
  <c r="F82"/>
  <c r="F76"/>
  <c r="F71"/>
  <c r="F68"/>
  <c r="F65"/>
  <c r="F59"/>
  <c r="F56"/>
  <c r="F54"/>
  <c r="C37"/>
  <c r="D37"/>
  <c r="E37"/>
  <c r="F37"/>
  <c r="C34"/>
  <c r="D34"/>
  <c r="E34"/>
  <c r="F34"/>
  <c r="C31"/>
  <c r="D31"/>
  <c r="D26" s="1"/>
  <c r="E31"/>
  <c r="F31"/>
  <c r="F24"/>
  <c r="C16"/>
  <c r="D16"/>
  <c r="E16"/>
  <c r="F16"/>
  <c r="C14"/>
  <c r="D14"/>
  <c r="E14"/>
  <c r="F14"/>
  <c r="C12"/>
  <c r="D12"/>
  <c r="E12"/>
  <c r="F12"/>
  <c r="C10"/>
  <c r="D10"/>
  <c r="E10"/>
  <c r="F10"/>
  <c r="C6"/>
  <c r="D6"/>
  <c r="E6"/>
  <c r="D93" l="1"/>
  <c r="G54"/>
  <c r="G68"/>
  <c r="G10"/>
  <c r="G12"/>
  <c r="G14"/>
  <c r="G16"/>
  <c r="G24"/>
  <c r="G100"/>
  <c r="I114"/>
  <c r="G51"/>
  <c r="G116"/>
  <c r="E5"/>
  <c r="H65"/>
  <c r="I65"/>
  <c r="H82"/>
  <c r="I82"/>
  <c r="I106"/>
  <c r="H106"/>
  <c r="I112"/>
  <c r="H112"/>
  <c r="G106"/>
  <c r="I37"/>
  <c r="H37"/>
  <c r="I68"/>
  <c r="H68"/>
  <c r="G65"/>
  <c r="G34"/>
  <c r="G37"/>
  <c r="I56"/>
  <c r="H56"/>
  <c r="F93"/>
  <c r="H94"/>
  <c r="I94"/>
  <c r="G94"/>
  <c r="G41"/>
  <c r="G59"/>
  <c r="G114"/>
  <c r="G126"/>
  <c r="H126"/>
  <c r="I126"/>
  <c r="I34"/>
  <c r="H34"/>
  <c r="I54"/>
  <c r="H54"/>
  <c r="G82"/>
  <c r="I108"/>
  <c r="H108"/>
  <c r="I41"/>
  <c r="H41"/>
  <c r="G108"/>
  <c r="I10"/>
  <c r="I12"/>
  <c r="H12"/>
  <c r="I14"/>
  <c r="H14"/>
  <c r="I16"/>
  <c r="H16"/>
  <c r="I24"/>
  <c r="H59"/>
  <c r="I59"/>
  <c r="I100"/>
  <c r="H118"/>
  <c r="I118"/>
  <c r="G56"/>
  <c r="G112"/>
  <c r="G118"/>
  <c r="H51"/>
  <c r="I51"/>
  <c r="I76"/>
  <c r="H76"/>
  <c r="G76"/>
  <c r="H71"/>
  <c r="I71"/>
  <c r="G71"/>
  <c r="I31"/>
  <c r="H31"/>
  <c r="G31"/>
  <c r="G27"/>
  <c r="I27"/>
  <c r="H27"/>
  <c r="C93"/>
  <c r="E93"/>
  <c r="F85"/>
  <c r="G85" s="1"/>
  <c r="E43"/>
  <c r="F6"/>
  <c r="G6" s="1"/>
  <c r="F40"/>
  <c r="C105"/>
  <c r="D111"/>
  <c r="C111"/>
  <c r="C81"/>
  <c r="C67"/>
  <c r="C50"/>
  <c r="C40"/>
  <c r="C33"/>
  <c r="C26"/>
  <c r="C5"/>
  <c r="E111"/>
  <c r="E105"/>
  <c r="E81"/>
  <c r="E67"/>
  <c r="E50"/>
  <c r="E33"/>
  <c r="E26"/>
  <c r="F67"/>
  <c r="F50"/>
  <c r="F33"/>
  <c r="F26"/>
  <c r="D105"/>
  <c r="D67"/>
  <c r="D50"/>
  <c r="D40"/>
  <c r="D33"/>
  <c r="D5"/>
  <c r="F111"/>
  <c r="F105"/>
  <c r="G93" l="1"/>
  <c r="D129"/>
  <c r="C129"/>
  <c r="H105"/>
  <c r="I105"/>
  <c r="H111"/>
  <c r="I111"/>
  <c r="I33"/>
  <c r="H33"/>
  <c r="G33"/>
  <c r="G105"/>
  <c r="I40"/>
  <c r="I93"/>
  <c r="H93"/>
  <c r="I50"/>
  <c r="H50"/>
  <c r="G50"/>
  <c r="G111"/>
  <c r="F5"/>
  <c r="G5" s="1"/>
  <c r="H6"/>
  <c r="I6"/>
  <c r="G43"/>
  <c r="H43"/>
  <c r="F81"/>
  <c r="I85"/>
  <c r="H85"/>
  <c r="H67"/>
  <c r="I67"/>
  <c r="G67"/>
  <c r="H26"/>
  <c r="I26"/>
  <c r="G26"/>
  <c r="E40"/>
  <c r="G40" s="1"/>
  <c r="H5" l="1"/>
  <c r="E129"/>
  <c r="F129"/>
  <c r="I5"/>
  <c r="H81"/>
  <c r="I81"/>
  <c r="H40"/>
  <c r="G81"/>
  <c r="G129" s="1"/>
  <c r="H129" l="1"/>
  <c r="I129"/>
</calcChain>
</file>

<file path=xl/sharedStrings.xml><?xml version="1.0" encoding="utf-8"?>
<sst xmlns="http://schemas.openxmlformats.org/spreadsheetml/2006/main" count="177" uniqueCount="110">
  <si>
    <t>ЦСР</t>
  </si>
  <si>
    <t>Исполнено, руб.</t>
  </si>
  <si>
    <t>Отклонение (гр.4-гр.5), руб.</t>
  </si>
  <si>
    <t>% испол. кассового плана</t>
  </si>
  <si>
    <t>Муниципальная программа города Нефтеюганска "Управление муниципальным имуществом города Нефтеюганска на 2014-2020 годы"</t>
  </si>
  <si>
    <t>22 0 0000</t>
  </si>
  <si>
    <t>Департамент имущественных и земельных отношений администрации города Нефтеюганска</t>
  </si>
  <si>
    <t>Департамент градостроительства администрации города Нефтеюганска</t>
  </si>
  <si>
    <t>13 0 0000</t>
  </si>
  <si>
    <t>Подпрограмма "Профилактика правонарушений"</t>
  </si>
  <si>
    <t>13 1 0000</t>
  </si>
  <si>
    <t>Департамент жилищно-коммунального хозяйства администрации города Нефтеюганска</t>
  </si>
  <si>
    <t>Подпрограмма "Безопасность дорожного движения"</t>
  </si>
  <si>
    <t>13 2 0000</t>
  </si>
  <si>
    <t>Подпрограмма "Пропаганда здорового образа жизни (профилактика наркомании, токсикомании и алкоголизма)"</t>
  </si>
  <si>
    <t>13 3 0000</t>
  </si>
  <si>
    <t>Департамент образования и молодежной политики администрации города Нефтеюганска</t>
  </si>
  <si>
    <t>Комитет культуры администрации города Нефтеюганска</t>
  </si>
  <si>
    <t>Комитет физической культуры и спорта администрации города Нефтеюганска</t>
  </si>
  <si>
    <t>Муниципальная программа города Нефтеюганска  "Профилактика экстремизма, гармонизация межэтнических и межкультурных отношений в городе Нефтеюганске на 2014-2020 годы"</t>
  </si>
  <si>
    <t>23 0 0000</t>
  </si>
  <si>
    <t>19 0 0000</t>
  </si>
  <si>
    <t>Подпрограмма "Организация бюджетного процесса в городе Нефтеюганске"</t>
  </si>
  <si>
    <t>19 1 0000</t>
  </si>
  <si>
    <t>Департамент финансов администрации города Нефтеюганска</t>
  </si>
  <si>
    <t>Подпрограмма "Управление муниципальным долгом города Нефтеюганска"</t>
  </si>
  <si>
    <t>19 2 0000</t>
  </si>
  <si>
    <t>Подпрограмма "Развитие информационной системы управления муниципальными финансами города Нефтеюганска"</t>
  </si>
  <si>
    <t>19 3 0000</t>
  </si>
  <si>
    <t>Муниципальная программа города Нефтеюганска "Доступная среда в городе Нефтеюганске на 2014-2020 годы"</t>
  </si>
  <si>
    <t>04 0 0000</t>
  </si>
  <si>
    <t>16 0 0000</t>
  </si>
  <si>
    <t>Подпрограмма "Совершенствование муниципального управления"</t>
  </si>
  <si>
    <t>16 1 0000</t>
  </si>
  <si>
    <t>Подпрограмма "Развитие малого  и среднего предпринимательства"</t>
  </si>
  <si>
    <t>16 7 0000</t>
  </si>
  <si>
    <t>Муниципальная программа города Нефтеюганска "Защита населения и территории от чрезвычайных ситуаций, обеспечение первичных мер пожарной безопасности в городе Нефтеюганске на 2014-2020 годы"</t>
  </si>
  <si>
    <t>14 0 0000</t>
  </si>
  <si>
    <t>14 1 0000</t>
  </si>
  <si>
    <t>Подпрограмма "Обеспечение первичных мер пожарной безопасности в городе Нефтеюганске"</t>
  </si>
  <si>
    <t>14 3 0000</t>
  </si>
  <si>
    <t>Муниципальная программа города Нефтеюганска "Обеспечение доступным и комфортным жильем жителей города Нефтеюганска в 2014-2020 годах"</t>
  </si>
  <si>
    <t>11 0 0000</t>
  </si>
  <si>
    <t>Подпрограмма "Содействие развитию градостроительной деятельности"</t>
  </si>
  <si>
    <t>11 2 0000</t>
  </si>
  <si>
    <t>Подпрограмма "Содействие развитию жилищного строительства на 2014-2020 годы"</t>
  </si>
  <si>
    <t>11 3 0000</t>
  </si>
  <si>
    <t xml:space="preserve">Подпрограмма "Обеспечение мерами муниципальной поддержки по улучшению жилищных условий отдельных категорий граждан на 2014-2020 годы" </t>
  </si>
  <si>
    <t>11 6 0000</t>
  </si>
  <si>
    <t>Муниципальная программа города Нефтеюганска "Развитие физической культуры и спорта в городе Нефтеюганске на 2014-2020 годы"</t>
  </si>
  <si>
    <t>06 0 0000</t>
  </si>
  <si>
    <t>06 1 0000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</si>
  <si>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</si>
  <si>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06 3 0000</t>
  </si>
  <si>
    <t>Муниципальная программа города Нефтеюганска "Поддержка социально ориентированных некоммерческих организаций, осуществляющих деятельность в городе Нефтеюганске, на 2014-2020 годы"</t>
  </si>
  <si>
    <t>25 0 0000</t>
  </si>
  <si>
    <t>Муниципальная программа города Нефтеюганска "Развитие образования и молодежной политики в городе Нефтеюганске на 2014-2020 годы"</t>
  </si>
  <si>
    <t>02 0 0000</t>
  </si>
  <si>
    <t>02 1 0000</t>
  </si>
  <si>
    <t>Подпрограмма "Совершенствование системы оценки качества образования и информационной прозрачности системы образования"</t>
  </si>
  <si>
    <t>02 2 0000</t>
  </si>
  <si>
    <t>Подпрограмма "Отдых и оздоровление детей"</t>
  </si>
  <si>
    <t>02 3 0000</t>
  </si>
  <si>
    <t>Подпрограмма "Молодежь Нефтеюганска"</t>
  </si>
  <si>
    <t>02 4 0000</t>
  </si>
  <si>
    <t>Подпрограмма "Организация деятельности в сфере образования и молодежной политики"</t>
  </si>
  <si>
    <t>02 5 0000</t>
  </si>
  <si>
    <t>Муниципальная программа города Нефтеюганска "Развитие транспортной системы в городе Нефтеюганске на 2014-2020 годы"</t>
  </si>
  <si>
    <t>18 0 0000</t>
  </si>
  <si>
    <t>Подпрограмма "Транспорт"</t>
  </si>
  <si>
    <t>18 2 0000</t>
  </si>
  <si>
    <t>Подпрограмма "Автомобильные дороги"</t>
  </si>
  <si>
    <t>18 6 0000</t>
  </si>
  <si>
    <t>Муниципальная программа города Нефтеюганска "Развитие жилищно-коммунального комплекса в городе Нефтеюганске в 2014-2020 годах"</t>
  </si>
  <si>
    <t>12 0 0000</t>
  </si>
  <si>
    <t>Подпрограмма "Создание условий для обеспечения качественными коммунальными услугами"</t>
  </si>
  <si>
    <t>12 1 0000</t>
  </si>
  <si>
    <t>Подпрограмма "Создание условий для обеспечения доступности и повышения качества жилищных услуг"</t>
  </si>
  <si>
    <t>12 2 0000</t>
  </si>
  <si>
    <t>Подпрограмма "Повышение уровня благоустроенности города"</t>
  </si>
  <si>
    <t>12 3 0000</t>
  </si>
  <si>
    <t>Подпрограмма "Повышение энергоэффективности в отраслях экономики"</t>
  </si>
  <si>
    <t>12 6 0000</t>
  </si>
  <si>
    <t>Подпрограмма "Обеспечение реализации муниципальной программы"</t>
  </si>
  <si>
    <t>12 7 0000</t>
  </si>
  <si>
    <t>Муниципальная программа города Нефтеюганска "Развитие сферы культуры города Нефтеюганска на 2014-2020 годы"</t>
  </si>
  <si>
    <t>05 0 0000</t>
  </si>
  <si>
    <t>Подпрограмма "Обеспечение прав граждан на доступ к культурным ценностям и информации"</t>
  </si>
  <si>
    <t>05 1 0000</t>
  </si>
  <si>
    <t>05 4 0000</t>
  </si>
  <si>
    <t>Муниципальная программа "Социально-экономическое развитие города Нефтеюганска на 2014-2020 годы"</t>
  </si>
  <si>
    <t>Муниципальная программа "Управление муниципальными финансами в городе Нефтеюганске в 2014-2020 годах"</t>
  </si>
  <si>
    <t>Итого по муниципальным программам</t>
  </si>
  <si>
    <t>Подпрограмма "Развитие системы массовой физической культуры, подготовки спортивного резерва  и спорта высших достижений"</t>
  </si>
  <si>
    <t>% испол. бюджетн. росписи</t>
  </si>
  <si>
    <t>Кассовый план за 1 квартал, руб.</t>
  </si>
  <si>
    <t>4.  Исполнение по муниципальным программам за 1 квартал 2016 года</t>
  </si>
  <si>
    <t>Бюджетная роспись                          на 2016 год,           руб.</t>
  </si>
  <si>
    <t>Первоначальный план на 2016 год, руб.</t>
  </si>
  <si>
    <t>Подпрограмма "Дошкольное, общее и дополнительное образование"</t>
  </si>
  <si>
    <t>Муниципальная программа города Нефтеюганска "Дополнительные меры социальной поддержки отдельных категорий граждан города Нефтеюганска с 2016 по 2020 годы"</t>
  </si>
  <si>
    <t>Подпрограмма "Отдельные переданные полномочия по осуществлению деятельности опеки и попечительства"</t>
  </si>
  <si>
    <t>Управление опеки и попечительства администрации города Нефтеюганска</t>
  </si>
  <si>
    <t>Подпрограмма "Дополнительные гарантии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родителям"</t>
  </si>
  <si>
    <t>Администрация города Нефтеюганска</t>
  </si>
  <si>
    <t>Муниципальная программа города Нефтеюганска "Профилактика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годы"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</si>
  <si>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</si>
  <si>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Подпрограмма "Исполнение отдельных государственных полномочий"</t>
  </si>
  <si>
    <t>Комитет записи актов гражданского состояния администрации города Нефтеюганска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</si>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</sst>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(* #,##0.00_);_(* \-#,##0.00;_(* &quot;&quot;??_);_(@_)"/>
    <numFmt numFmtId="165" formatCode="#,##0.0_р_."/>
  </numFmts>
  <fonts count="10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3" fillId="0" borderId="0"/>
  </cellStyleXfs>
  <cellXfs count="30">
    <xf numFmtId="0" fontId="0" fillId="0" borderId="0" xfId="0"/>
    <xf numFmtId="0" fontId="0" fillId="0" borderId="0" xfId="0" applyFont="1" applyFill="1"/>
    <xf numFmtId="0" fontId="5" fillId="0" borderId="0" xfId="2" applyNumberFormat="1" applyFont="1" applyFill="1" applyAlignment="1" applyProtection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4" fontId="2" fillId="0" borderId="1" xfId="4" applyNumberFormat="1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center" vertical="center" wrapText="1"/>
    </xf>
    <xf numFmtId="43" fontId="2" fillId="0" borderId="1" xfId="3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4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9" fontId="1" fillId="0" borderId="1" xfId="0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9" fontId="2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vertical="center" wrapText="1"/>
    </xf>
    <xf numFmtId="39" fontId="2" fillId="0" borderId="1" xfId="1" applyNumberFormat="1" applyFont="1" applyFill="1" applyBorder="1" applyAlignment="1">
      <alignment vertical="center" shrinkToFit="1"/>
    </xf>
    <xf numFmtId="0" fontId="8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wrapText="1"/>
    </xf>
    <xf numFmtId="39" fontId="7" fillId="0" borderId="1" xfId="0" applyNumberFormat="1" applyFont="1" applyFill="1" applyBorder="1" applyAlignment="1">
      <alignment vertical="center" wrapText="1"/>
    </xf>
    <xf numFmtId="4" fontId="0" fillId="0" borderId="0" xfId="0" applyNumberFormat="1" applyFont="1" applyFill="1"/>
    <xf numFmtId="0" fontId="5" fillId="0" borderId="0" xfId="2" applyNumberFormat="1" applyFont="1" applyFill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_Tmp8" xfId="2"/>
    <cellStyle name="Обычный_приложения 10" xfId="3"/>
    <cellStyle name="Обычный_расходы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3200400</xdr:colOff>
      <xdr:row>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3200400" y="20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2"/>
  <sheetViews>
    <sheetView tabSelected="1" zoomScaleNormal="100" workbookViewId="0">
      <pane xSplit="2" ySplit="4" topLeftCell="C41" activePane="bottomRight" state="frozen"/>
      <selection pane="topRight" activeCell="C1" sqref="C1"/>
      <selection pane="bottomLeft" activeCell="A5" sqref="A5"/>
      <selection pane="bottomRight" activeCell="I3" sqref="I3"/>
    </sheetView>
  </sheetViews>
  <sheetFormatPr defaultColWidth="9.140625" defaultRowHeight="15"/>
  <cols>
    <col min="1" max="1" width="72.28515625" style="1" customWidth="1"/>
    <col min="2" max="2" width="9.140625" style="1" hidden="1" customWidth="1"/>
    <col min="3" max="3" width="18" style="1" customWidth="1"/>
    <col min="4" max="4" width="16" style="1" customWidth="1"/>
    <col min="5" max="5" width="17.5703125" style="1" customWidth="1"/>
    <col min="6" max="6" width="17.42578125" style="1" customWidth="1"/>
    <col min="7" max="7" width="16.42578125" style="1" customWidth="1"/>
    <col min="8" max="16384" width="9.140625" style="1"/>
  </cols>
  <sheetData>
    <row r="1" spans="1:9" ht="15.75">
      <c r="A1" s="29" t="s">
        <v>96</v>
      </c>
      <c r="B1" s="29"/>
      <c r="C1" s="29"/>
      <c r="D1" s="29"/>
      <c r="E1" s="29"/>
      <c r="F1" s="29"/>
      <c r="G1" s="29"/>
      <c r="H1" s="29"/>
      <c r="I1" s="29"/>
    </row>
    <row r="2" spans="1:9" ht="15.75">
      <c r="A2" s="2"/>
      <c r="B2" s="2"/>
      <c r="C2" s="2"/>
      <c r="D2" s="2"/>
      <c r="E2" s="2"/>
      <c r="F2" s="2"/>
      <c r="G2" s="2"/>
      <c r="H2" s="2"/>
      <c r="I2" s="2"/>
    </row>
    <row r="3" spans="1:9" ht="51">
      <c r="A3" s="3"/>
      <c r="B3" s="4" t="s">
        <v>0</v>
      </c>
      <c r="C3" s="5" t="s">
        <v>98</v>
      </c>
      <c r="D3" s="5" t="s">
        <v>97</v>
      </c>
      <c r="E3" s="5" t="s">
        <v>95</v>
      </c>
      <c r="F3" s="6" t="s">
        <v>1</v>
      </c>
      <c r="G3" s="7" t="s">
        <v>2</v>
      </c>
      <c r="H3" s="8" t="s">
        <v>3</v>
      </c>
      <c r="I3" s="8" t="s">
        <v>94</v>
      </c>
    </row>
    <row r="4" spans="1:9">
      <c r="A4" s="9">
        <v>1</v>
      </c>
      <c r="B4" s="10"/>
      <c r="C4" s="11">
        <v>2</v>
      </c>
      <c r="D4" s="11">
        <v>3</v>
      </c>
      <c r="E4" s="11">
        <v>4</v>
      </c>
      <c r="F4" s="11">
        <v>5</v>
      </c>
      <c r="G4" s="11">
        <v>6</v>
      </c>
      <c r="H4" s="11">
        <v>7</v>
      </c>
      <c r="I4" s="11">
        <v>8</v>
      </c>
    </row>
    <row r="5" spans="1:9" ht="28.5" customHeight="1">
      <c r="A5" s="12" t="s">
        <v>56</v>
      </c>
      <c r="B5" s="13" t="s">
        <v>57</v>
      </c>
      <c r="C5" s="14">
        <f t="shared" ref="C5:E5" si="0">C6+C10+C12+C14+C16</f>
        <v>3258669440</v>
      </c>
      <c r="D5" s="14">
        <f t="shared" si="0"/>
        <v>3274343664</v>
      </c>
      <c r="E5" s="14">
        <f t="shared" si="0"/>
        <v>617358326</v>
      </c>
      <c r="F5" s="14">
        <f>F6+F10+F12+F14+F16</f>
        <v>533693152.15999997</v>
      </c>
      <c r="G5" s="14">
        <f>E5-F5</f>
        <v>83665173.840000033</v>
      </c>
      <c r="H5" s="15">
        <f>(F5/E5)*100</f>
        <v>86.447874708018432</v>
      </c>
      <c r="I5" s="15">
        <f>(F5/D5)*100</f>
        <v>16.299240608972312</v>
      </c>
    </row>
    <row r="6" spans="1:9">
      <c r="A6" s="12" t="s">
        <v>99</v>
      </c>
      <c r="B6" s="13" t="s">
        <v>58</v>
      </c>
      <c r="C6" s="14">
        <f t="shared" ref="C6:E6" si="1">SUM(C7:C9)</f>
        <v>3069873481</v>
      </c>
      <c r="D6" s="14">
        <f t="shared" si="1"/>
        <v>3084583555</v>
      </c>
      <c r="E6" s="14">
        <f t="shared" si="1"/>
        <v>575359852</v>
      </c>
      <c r="F6" s="14">
        <f>SUM(F7:F9)</f>
        <v>493085249.82999998</v>
      </c>
      <c r="G6" s="14">
        <f t="shared" ref="G6:G69" si="2">E6-F6</f>
        <v>82274602.170000017</v>
      </c>
      <c r="H6" s="15">
        <f t="shared" ref="H6:H68" si="3">(F6/E6)*100</f>
        <v>85.700322696481777</v>
      </c>
      <c r="I6" s="15">
        <f t="shared" ref="I6:I69" si="4">(F6/D6)*100</f>
        <v>15.985472302435328</v>
      </c>
    </row>
    <row r="7" spans="1:9" ht="17.25" customHeight="1">
      <c r="A7" s="16" t="s">
        <v>16</v>
      </c>
      <c r="B7" s="17"/>
      <c r="C7" s="18">
        <v>3051390281</v>
      </c>
      <c r="D7" s="18">
        <v>3060453782</v>
      </c>
      <c r="E7" s="18">
        <v>575359852</v>
      </c>
      <c r="F7" s="18">
        <v>493085249.82999998</v>
      </c>
      <c r="G7" s="18">
        <f t="shared" si="2"/>
        <v>82274602.170000017</v>
      </c>
      <c r="H7" s="19">
        <f t="shared" si="3"/>
        <v>85.700322696481777</v>
      </c>
      <c r="I7" s="19">
        <f t="shared" si="4"/>
        <v>16.111507800904278</v>
      </c>
    </row>
    <row r="8" spans="1:9">
      <c r="A8" s="16" t="s">
        <v>7</v>
      </c>
      <c r="B8" s="17"/>
      <c r="C8" s="18">
        <v>18483200</v>
      </c>
      <c r="D8" s="18">
        <v>24129773</v>
      </c>
      <c r="E8" s="18">
        <v>0</v>
      </c>
      <c r="F8" s="18">
        <v>0</v>
      </c>
      <c r="G8" s="18">
        <f t="shared" si="2"/>
        <v>0</v>
      </c>
      <c r="H8" s="19"/>
      <c r="I8" s="19">
        <f t="shared" si="4"/>
        <v>0</v>
      </c>
    </row>
    <row r="9" spans="1:9" ht="15.75" customHeight="1">
      <c r="A9" s="16" t="s">
        <v>11</v>
      </c>
      <c r="B9" s="17"/>
      <c r="C9" s="18">
        <v>0</v>
      </c>
      <c r="D9" s="18"/>
      <c r="E9" s="18">
        <v>0</v>
      </c>
      <c r="F9" s="18">
        <v>0</v>
      </c>
      <c r="G9" s="18">
        <f t="shared" si="2"/>
        <v>0</v>
      </c>
      <c r="H9" s="19"/>
      <c r="I9" s="19"/>
    </row>
    <row r="10" spans="1:9" ht="25.5">
      <c r="A10" s="12" t="s">
        <v>59</v>
      </c>
      <c r="B10" s="13" t="s">
        <v>60</v>
      </c>
      <c r="C10" s="14">
        <f t="shared" ref="C10:E10" si="5">C11</f>
        <v>320000</v>
      </c>
      <c r="D10" s="14">
        <f t="shared" si="5"/>
        <v>720000</v>
      </c>
      <c r="E10" s="14">
        <f t="shared" si="5"/>
        <v>0</v>
      </c>
      <c r="F10" s="14">
        <f>F11</f>
        <v>0</v>
      </c>
      <c r="G10" s="14">
        <f t="shared" si="2"/>
        <v>0</v>
      </c>
      <c r="H10" s="15"/>
      <c r="I10" s="15">
        <f t="shared" si="4"/>
        <v>0</v>
      </c>
    </row>
    <row r="11" spans="1:9" ht="16.5" customHeight="1">
      <c r="A11" s="16" t="s">
        <v>16</v>
      </c>
      <c r="B11" s="17"/>
      <c r="C11" s="18">
        <v>320000</v>
      </c>
      <c r="D11" s="18">
        <v>720000</v>
      </c>
      <c r="E11" s="18">
        <v>0</v>
      </c>
      <c r="F11" s="18">
        <v>0</v>
      </c>
      <c r="G11" s="18">
        <f t="shared" si="2"/>
        <v>0</v>
      </c>
      <c r="H11" s="19"/>
      <c r="I11" s="19">
        <f t="shared" si="4"/>
        <v>0</v>
      </c>
    </row>
    <row r="12" spans="1:9">
      <c r="A12" s="12" t="s">
        <v>61</v>
      </c>
      <c r="B12" s="13" t="s">
        <v>62</v>
      </c>
      <c r="C12" s="14">
        <f t="shared" ref="C12:E12" si="6">C13</f>
        <v>37386054</v>
      </c>
      <c r="D12" s="14">
        <f t="shared" si="6"/>
        <v>37386054</v>
      </c>
      <c r="E12" s="14">
        <f t="shared" si="6"/>
        <v>3543000</v>
      </c>
      <c r="F12" s="14">
        <f>F13</f>
        <v>3497117.82</v>
      </c>
      <c r="G12" s="14">
        <f t="shared" si="2"/>
        <v>45882.180000000168</v>
      </c>
      <c r="H12" s="15">
        <f t="shared" si="3"/>
        <v>98.704990685859443</v>
      </c>
      <c r="I12" s="15">
        <f t="shared" si="4"/>
        <v>9.354070424228242</v>
      </c>
    </row>
    <row r="13" spans="1:9" ht="16.5" customHeight="1">
      <c r="A13" s="16" t="s">
        <v>16</v>
      </c>
      <c r="B13" s="17"/>
      <c r="C13" s="18">
        <v>37386054</v>
      </c>
      <c r="D13" s="18">
        <v>37386054</v>
      </c>
      <c r="E13" s="18">
        <v>3543000</v>
      </c>
      <c r="F13" s="18">
        <v>3497117.82</v>
      </c>
      <c r="G13" s="18">
        <f t="shared" si="2"/>
        <v>45882.180000000168</v>
      </c>
      <c r="H13" s="19">
        <f t="shared" si="3"/>
        <v>98.704990685859443</v>
      </c>
      <c r="I13" s="19">
        <f t="shared" si="4"/>
        <v>9.354070424228242</v>
      </c>
    </row>
    <row r="14" spans="1:9">
      <c r="A14" s="12" t="s">
        <v>63</v>
      </c>
      <c r="B14" s="13" t="s">
        <v>64</v>
      </c>
      <c r="C14" s="14">
        <f t="shared" ref="C14:E14" si="7">C15</f>
        <v>39370405</v>
      </c>
      <c r="D14" s="14">
        <f t="shared" si="7"/>
        <v>39934555</v>
      </c>
      <c r="E14" s="14">
        <f t="shared" si="7"/>
        <v>7328085</v>
      </c>
      <c r="F14" s="14">
        <f>F15</f>
        <v>6893063.3600000003</v>
      </c>
      <c r="G14" s="14">
        <f t="shared" si="2"/>
        <v>435021.63999999966</v>
      </c>
      <c r="H14" s="15">
        <f t="shared" si="3"/>
        <v>94.063638181052767</v>
      </c>
      <c r="I14" s="15">
        <f t="shared" si="4"/>
        <v>17.260899389012849</v>
      </c>
    </row>
    <row r="15" spans="1:9" ht="19.5" customHeight="1">
      <c r="A15" s="16" t="s">
        <v>16</v>
      </c>
      <c r="B15" s="17"/>
      <c r="C15" s="18">
        <v>39370405</v>
      </c>
      <c r="D15" s="18">
        <v>39934555</v>
      </c>
      <c r="E15" s="18">
        <v>7328085</v>
      </c>
      <c r="F15" s="18">
        <v>6893063.3600000003</v>
      </c>
      <c r="G15" s="18">
        <f t="shared" si="2"/>
        <v>435021.63999999966</v>
      </c>
      <c r="H15" s="19">
        <f t="shared" si="3"/>
        <v>94.063638181052767</v>
      </c>
      <c r="I15" s="19">
        <f t="shared" si="4"/>
        <v>17.260899389012849</v>
      </c>
    </row>
    <row r="16" spans="1:9" ht="25.5">
      <c r="A16" s="12" t="s">
        <v>65</v>
      </c>
      <c r="B16" s="13" t="s">
        <v>66</v>
      </c>
      <c r="C16" s="14">
        <f t="shared" ref="C16:E16" si="8">SUM(C17)</f>
        <v>111719500</v>
      </c>
      <c r="D16" s="14">
        <f t="shared" si="8"/>
        <v>111719500</v>
      </c>
      <c r="E16" s="14">
        <f t="shared" si="8"/>
        <v>31127389</v>
      </c>
      <c r="F16" s="14">
        <f>SUM(F17)</f>
        <v>30217721.149999999</v>
      </c>
      <c r="G16" s="14">
        <f t="shared" si="2"/>
        <v>909667.85000000149</v>
      </c>
      <c r="H16" s="15">
        <f t="shared" si="3"/>
        <v>97.077596678603527</v>
      </c>
      <c r="I16" s="15">
        <f t="shared" si="4"/>
        <v>27.047848540317492</v>
      </c>
    </row>
    <row r="17" spans="1:9" ht="18.75" customHeight="1">
      <c r="A17" s="16" t="s">
        <v>16</v>
      </c>
      <c r="B17" s="17"/>
      <c r="C17" s="18">
        <v>111719500</v>
      </c>
      <c r="D17" s="18">
        <v>111719500</v>
      </c>
      <c r="E17" s="18">
        <v>31127389</v>
      </c>
      <c r="F17" s="18">
        <v>30217721.149999999</v>
      </c>
      <c r="G17" s="18">
        <f t="shared" si="2"/>
        <v>909667.85000000149</v>
      </c>
      <c r="H17" s="19">
        <f t="shared" si="3"/>
        <v>97.077596678603527</v>
      </c>
      <c r="I17" s="19">
        <f t="shared" si="4"/>
        <v>27.047848540317492</v>
      </c>
    </row>
    <row r="18" spans="1:9" s="20" customFormat="1" ht="38.25">
      <c r="A18" s="12" t="s">
        <v>100</v>
      </c>
      <c r="B18" s="13"/>
      <c r="C18" s="14">
        <f>C19+C21</f>
        <v>84872100</v>
      </c>
      <c r="D18" s="14">
        <f t="shared" ref="D18:F18" si="9">D19+D21</f>
        <v>84872100</v>
      </c>
      <c r="E18" s="14">
        <f t="shared" si="9"/>
        <v>15008754</v>
      </c>
      <c r="F18" s="14">
        <f t="shared" si="9"/>
        <v>14317149.120000001</v>
      </c>
      <c r="G18" s="14">
        <f t="shared" si="2"/>
        <v>691604.87999999896</v>
      </c>
      <c r="H18" s="15">
        <f t="shared" si="3"/>
        <v>95.391990034615802</v>
      </c>
      <c r="I18" s="15">
        <f t="shared" si="4"/>
        <v>16.869087862795904</v>
      </c>
    </row>
    <row r="19" spans="1:9" s="20" customFormat="1" ht="25.5">
      <c r="A19" s="12" t="s">
        <v>101</v>
      </c>
      <c r="B19" s="13"/>
      <c r="C19" s="14">
        <f>C20</f>
        <v>32088300</v>
      </c>
      <c r="D19" s="14">
        <f t="shared" ref="D19:F19" si="10">D20</f>
        <v>32088300</v>
      </c>
      <c r="E19" s="14">
        <f t="shared" si="10"/>
        <v>9866010</v>
      </c>
      <c r="F19" s="14">
        <f t="shared" si="10"/>
        <v>9275400.2599999998</v>
      </c>
      <c r="G19" s="14">
        <f t="shared" si="2"/>
        <v>590609.74000000022</v>
      </c>
      <c r="H19" s="15">
        <f t="shared" si="3"/>
        <v>94.013692059910753</v>
      </c>
      <c r="I19" s="15">
        <f t="shared" si="4"/>
        <v>28.905863694866973</v>
      </c>
    </row>
    <row r="20" spans="1:9" ht="18.75" customHeight="1">
      <c r="A20" s="16" t="s">
        <v>102</v>
      </c>
      <c r="B20" s="17"/>
      <c r="C20" s="18">
        <v>32088300</v>
      </c>
      <c r="D20" s="18">
        <v>32088300</v>
      </c>
      <c r="E20" s="18">
        <v>9866010</v>
      </c>
      <c r="F20" s="18">
        <v>9275400.2599999998</v>
      </c>
      <c r="G20" s="18">
        <f t="shared" si="2"/>
        <v>590609.74000000022</v>
      </c>
      <c r="H20" s="19">
        <f t="shared" si="3"/>
        <v>94.013692059910753</v>
      </c>
      <c r="I20" s="19">
        <f t="shared" si="4"/>
        <v>28.905863694866973</v>
      </c>
    </row>
    <row r="21" spans="1:9" s="20" customFormat="1" ht="38.25">
      <c r="A21" s="12" t="s">
        <v>103</v>
      </c>
      <c r="B21" s="13"/>
      <c r="C21" s="14">
        <f>C23+C22</f>
        <v>52783800</v>
      </c>
      <c r="D21" s="14">
        <f t="shared" ref="D21:F21" si="11">D23+D22</f>
        <v>52783800</v>
      </c>
      <c r="E21" s="14">
        <f t="shared" si="11"/>
        <v>5142744</v>
      </c>
      <c r="F21" s="14">
        <f t="shared" si="11"/>
        <v>5041748.8600000003</v>
      </c>
      <c r="G21" s="14">
        <f t="shared" si="2"/>
        <v>100995.13999999966</v>
      </c>
      <c r="H21" s="15">
        <f t="shared" si="3"/>
        <v>98.03616240668407</v>
      </c>
      <c r="I21" s="15">
        <f t="shared" si="4"/>
        <v>9.5516974147370988</v>
      </c>
    </row>
    <row r="22" spans="1:9" ht="25.5">
      <c r="A22" s="16" t="s">
        <v>6</v>
      </c>
      <c r="B22" s="17"/>
      <c r="C22" s="18">
        <v>33183700</v>
      </c>
      <c r="D22" s="18">
        <v>33183700</v>
      </c>
      <c r="E22" s="18">
        <v>0</v>
      </c>
      <c r="F22" s="18">
        <v>0</v>
      </c>
      <c r="G22" s="18">
        <f t="shared" si="2"/>
        <v>0</v>
      </c>
      <c r="H22" s="19"/>
      <c r="I22" s="19">
        <f t="shared" si="4"/>
        <v>0</v>
      </c>
    </row>
    <row r="23" spans="1:9" ht="18.75" customHeight="1">
      <c r="A23" s="16" t="s">
        <v>102</v>
      </c>
      <c r="B23" s="17"/>
      <c r="C23" s="18">
        <v>19600100</v>
      </c>
      <c r="D23" s="18">
        <v>19600100</v>
      </c>
      <c r="E23" s="18">
        <v>5142744</v>
      </c>
      <c r="F23" s="18">
        <v>5041748.8600000003</v>
      </c>
      <c r="G23" s="18">
        <f t="shared" si="2"/>
        <v>100995.13999999966</v>
      </c>
      <c r="H23" s="19">
        <f t="shared" si="3"/>
        <v>98.03616240668407</v>
      </c>
      <c r="I23" s="19">
        <f t="shared" si="4"/>
        <v>25.723077229197809</v>
      </c>
    </row>
    <row r="24" spans="1:9" ht="27.75" customHeight="1">
      <c r="A24" s="21" t="s">
        <v>29</v>
      </c>
      <c r="B24" s="13" t="s">
        <v>30</v>
      </c>
      <c r="C24" s="14">
        <f t="shared" ref="C24:E24" si="12">C25</f>
        <v>696181</v>
      </c>
      <c r="D24" s="14">
        <f t="shared" si="12"/>
        <v>696181</v>
      </c>
      <c r="E24" s="14">
        <f t="shared" si="12"/>
        <v>0</v>
      </c>
      <c r="F24" s="14">
        <f>F25</f>
        <v>0</v>
      </c>
      <c r="G24" s="14">
        <f t="shared" si="2"/>
        <v>0</v>
      </c>
      <c r="H24" s="15"/>
      <c r="I24" s="15">
        <f t="shared" si="4"/>
        <v>0</v>
      </c>
    </row>
    <row r="25" spans="1:9" ht="25.5">
      <c r="A25" s="22" t="s">
        <v>16</v>
      </c>
      <c r="B25" s="17"/>
      <c r="C25" s="18">
        <v>696181</v>
      </c>
      <c r="D25" s="18">
        <v>696181</v>
      </c>
      <c r="E25" s="18">
        <v>0</v>
      </c>
      <c r="F25" s="18">
        <v>0</v>
      </c>
      <c r="G25" s="18">
        <f t="shared" si="2"/>
        <v>0</v>
      </c>
      <c r="H25" s="19"/>
      <c r="I25" s="19">
        <f t="shared" si="4"/>
        <v>0</v>
      </c>
    </row>
    <row r="26" spans="1:9" ht="29.25" customHeight="1">
      <c r="A26" s="12" t="s">
        <v>85</v>
      </c>
      <c r="B26" s="13" t="s">
        <v>86</v>
      </c>
      <c r="C26" s="14">
        <f t="shared" ref="C26:E26" si="13">C27+C31</f>
        <v>459378266</v>
      </c>
      <c r="D26" s="14">
        <f t="shared" si="13"/>
        <v>457897861</v>
      </c>
      <c r="E26" s="14">
        <f t="shared" si="13"/>
        <v>95013924</v>
      </c>
      <c r="F26" s="14">
        <f>F27+F31</f>
        <v>86804027.680000007</v>
      </c>
      <c r="G26" s="14">
        <f t="shared" si="2"/>
        <v>8209896.3199999928</v>
      </c>
      <c r="H26" s="15">
        <f t="shared" si="3"/>
        <v>91.359270331788437</v>
      </c>
      <c r="I26" s="15">
        <f t="shared" si="4"/>
        <v>18.957072105650219</v>
      </c>
    </row>
    <row r="27" spans="1:9" ht="25.5">
      <c r="A27" s="12" t="s">
        <v>87</v>
      </c>
      <c r="B27" s="13" t="s">
        <v>88</v>
      </c>
      <c r="C27" s="14">
        <f>C29+C30</f>
        <v>436576666</v>
      </c>
      <c r="D27" s="14">
        <f>SUM(D28:D30)</f>
        <v>435096261</v>
      </c>
      <c r="E27" s="14">
        <f t="shared" ref="E27:F27" si="14">SUM(E29:E30)</f>
        <v>86669924</v>
      </c>
      <c r="F27" s="14">
        <f t="shared" si="14"/>
        <v>79390297.030000001</v>
      </c>
      <c r="G27" s="14">
        <f t="shared" si="2"/>
        <v>7279626.9699999988</v>
      </c>
      <c r="H27" s="15">
        <f t="shared" si="3"/>
        <v>91.600746101958038</v>
      </c>
      <c r="I27" s="15">
        <f t="shared" si="4"/>
        <v>18.246605210427216</v>
      </c>
    </row>
    <row r="28" spans="1:9">
      <c r="A28" s="16" t="s">
        <v>104</v>
      </c>
      <c r="B28" s="17"/>
      <c r="C28" s="18">
        <v>0</v>
      </c>
      <c r="D28" s="18"/>
      <c r="E28" s="18"/>
      <c r="F28" s="18">
        <v>0</v>
      </c>
      <c r="G28" s="18">
        <f t="shared" si="2"/>
        <v>0</v>
      </c>
      <c r="H28" s="19"/>
      <c r="I28" s="19"/>
    </row>
    <row r="29" spans="1:9">
      <c r="A29" s="23" t="s">
        <v>17</v>
      </c>
      <c r="B29" s="17"/>
      <c r="C29" s="18">
        <v>436163626</v>
      </c>
      <c r="D29" s="18">
        <v>434683221</v>
      </c>
      <c r="E29" s="18">
        <v>86669924</v>
      </c>
      <c r="F29" s="18">
        <v>79390297.030000001</v>
      </c>
      <c r="G29" s="18">
        <f t="shared" si="2"/>
        <v>7279626.9699999988</v>
      </c>
      <c r="H29" s="19">
        <f t="shared" si="3"/>
        <v>91.600746101958038</v>
      </c>
      <c r="I29" s="19">
        <f t="shared" si="4"/>
        <v>18.263943302748277</v>
      </c>
    </row>
    <row r="30" spans="1:9">
      <c r="A30" s="16" t="s">
        <v>7</v>
      </c>
      <c r="B30" s="17"/>
      <c r="C30" s="18">
        <v>413040</v>
      </c>
      <c r="D30" s="18">
        <v>413040</v>
      </c>
      <c r="E30" s="18">
        <v>0</v>
      </c>
      <c r="F30" s="18">
        <v>0</v>
      </c>
      <c r="G30" s="18">
        <f t="shared" si="2"/>
        <v>0</v>
      </c>
      <c r="H30" s="19"/>
      <c r="I30" s="19">
        <f t="shared" si="4"/>
        <v>0</v>
      </c>
    </row>
    <row r="31" spans="1:9">
      <c r="A31" s="12" t="s">
        <v>83</v>
      </c>
      <c r="B31" s="13" t="s">
        <v>89</v>
      </c>
      <c r="C31" s="14">
        <f t="shared" ref="C31:E31" si="15">C32</f>
        <v>22801600</v>
      </c>
      <c r="D31" s="14">
        <f t="shared" si="15"/>
        <v>22801600</v>
      </c>
      <c r="E31" s="14">
        <f t="shared" si="15"/>
        <v>8344000</v>
      </c>
      <c r="F31" s="14">
        <f>F32</f>
        <v>7413730.6500000004</v>
      </c>
      <c r="G31" s="14">
        <f t="shared" si="2"/>
        <v>930269.34999999963</v>
      </c>
      <c r="H31" s="15">
        <f t="shared" si="3"/>
        <v>88.85103847075743</v>
      </c>
      <c r="I31" s="15">
        <f t="shared" si="4"/>
        <v>32.514080810118593</v>
      </c>
    </row>
    <row r="32" spans="1:9">
      <c r="A32" s="23" t="s">
        <v>17</v>
      </c>
      <c r="B32" s="17"/>
      <c r="C32" s="18">
        <v>22801600</v>
      </c>
      <c r="D32" s="18">
        <v>22801600</v>
      </c>
      <c r="E32" s="18">
        <v>8344000</v>
      </c>
      <c r="F32" s="18">
        <v>7413730.6500000004</v>
      </c>
      <c r="G32" s="18">
        <f t="shared" si="2"/>
        <v>930269.34999999963</v>
      </c>
      <c r="H32" s="19">
        <f t="shared" si="3"/>
        <v>88.85103847075743</v>
      </c>
      <c r="I32" s="19">
        <f t="shared" si="4"/>
        <v>32.514080810118593</v>
      </c>
    </row>
    <row r="33" spans="1:9" ht="27.75" customHeight="1">
      <c r="A33" s="12" t="s">
        <v>49</v>
      </c>
      <c r="B33" s="13" t="s">
        <v>50</v>
      </c>
      <c r="C33" s="14">
        <f t="shared" ref="C33:E33" si="16">C34+C37</f>
        <v>526527384</v>
      </c>
      <c r="D33" s="14">
        <f t="shared" si="16"/>
        <v>529043881</v>
      </c>
      <c r="E33" s="14">
        <f t="shared" si="16"/>
        <v>101497157</v>
      </c>
      <c r="F33" s="14">
        <f>F34+F37</f>
        <v>89840213.549999997</v>
      </c>
      <c r="G33" s="14">
        <f t="shared" si="2"/>
        <v>11656943.450000003</v>
      </c>
      <c r="H33" s="15">
        <f t="shared" si="3"/>
        <v>88.515004957232449</v>
      </c>
      <c r="I33" s="15">
        <f t="shared" si="4"/>
        <v>16.981618496405972</v>
      </c>
    </row>
    <row r="34" spans="1:9" ht="25.5">
      <c r="A34" s="12" t="s">
        <v>93</v>
      </c>
      <c r="B34" s="13" t="s">
        <v>51</v>
      </c>
      <c r="C34" s="14">
        <f t="shared" ref="C34:E34" si="17">SUM(C35:C36)</f>
        <v>470321084</v>
      </c>
      <c r="D34" s="14">
        <f t="shared" si="17"/>
        <v>472719084</v>
      </c>
      <c r="E34" s="14">
        <f t="shared" si="17"/>
        <v>95630167</v>
      </c>
      <c r="F34" s="14">
        <f>SUM(F35:F36)</f>
        <v>83980224.689999998</v>
      </c>
      <c r="G34" s="14">
        <f t="shared" si="2"/>
        <v>11649942.310000002</v>
      </c>
      <c r="H34" s="15">
        <f t="shared" si="3"/>
        <v>87.817712051051828</v>
      </c>
      <c r="I34" s="15">
        <f t="shared" si="4"/>
        <v>17.765355267527131</v>
      </c>
    </row>
    <row r="35" spans="1:9">
      <c r="A35" s="16" t="s">
        <v>18</v>
      </c>
      <c r="B35" s="17"/>
      <c r="C35" s="18">
        <v>470021914</v>
      </c>
      <c r="D35" s="18">
        <v>472419914</v>
      </c>
      <c r="E35" s="18">
        <v>95575767</v>
      </c>
      <c r="F35" s="18">
        <v>83932724.689999998</v>
      </c>
      <c r="G35" s="18">
        <f t="shared" si="2"/>
        <v>11643042.310000002</v>
      </c>
      <c r="H35" s="19">
        <f t="shared" si="3"/>
        <v>87.817997516044002</v>
      </c>
      <c r="I35" s="19">
        <f t="shared" si="4"/>
        <v>17.766550943913003</v>
      </c>
    </row>
    <row r="36" spans="1:9" ht="18.75" customHeight="1">
      <c r="A36" s="16" t="s">
        <v>16</v>
      </c>
      <c r="B36" s="17"/>
      <c r="C36" s="18">
        <v>299170</v>
      </c>
      <c r="D36" s="18">
        <v>299170</v>
      </c>
      <c r="E36" s="18">
        <v>54400</v>
      </c>
      <c r="F36" s="18">
        <v>47500</v>
      </c>
      <c r="G36" s="18">
        <f t="shared" si="2"/>
        <v>6900</v>
      </c>
      <c r="H36" s="19">
        <f t="shared" si="3"/>
        <v>87.316176470588232</v>
      </c>
      <c r="I36" s="19">
        <f t="shared" si="4"/>
        <v>15.877260420496707</v>
      </c>
    </row>
    <row r="37" spans="1:9" ht="25.5">
      <c r="A37" s="12" t="s">
        <v>52</v>
      </c>
      <c r="B37" s="13" t="s">
        <v>53</v>
      </c>
      <c r="C37" s="14">
        <f t="shared" ref="C37:E37" si="18">SUM(C38:C39)</f>
        <v>56206300</v>
      </c>
      <c r="D37" s="14">
        <f t="shared" si="18"/>
        <v>56324797</v>
      </c>
      <c r="E37" s="14">
        <f t="shared" si="18"/>
        <v>5866990</v>
      </c>
      <c r="F37" s="14">
        <f>SUM(F38:F39)</f>
        <v>5859988.8600000003</v>
      </c>
      <c r="G37" s="14">
        <f t="shared" si="2"/>
        <v>7001.1399999996647</v>
      </c>
      <c r="H37" s="15">
        <f t="shared" si="3"/>
        <v>99.880668963131015</v>
      </c>
      <c r="I37" s="15">
        <f t="shared" si="4"/>
        <v>10.403923621775327</v>
      </c>
    </row>
    <row r="38" spans="1:9">
      <c r="A38" s="16" t="s">
        <v>18</v>
      </c>
      <c r="B38" s="17"/>
      <c r="C38" s="18">
        <v>18122100</v>
      </c>
      <c r="D38" s="18">
        <v>18122100</v>
      </c>
      <c r="E38" s="18">
        <v>5766990</v>
      </c>
      <c r="F38" s="18">
        <v>5759988.8600000003</v>
      </c>
      <c r="G38" s="18">
        <f t="shared" si="2"/>
        <v>7001.1399999996647</v>
      </c>
      <c r="H38" s="19">
        <f t="shared" si="3"/>
        <v>99.878599754811432</v>
      </c>
      <c r="I38" s="19">
        <f t="shared" si="4"/>
        <v>31.784334376258823</v>
      </c>
    </row>
    <row r="39" spans="1:9">
      <c r="A39" s="16" t="s">
        <v>7</v>
      </c>
      <c r="B39" s="17"/>
      <c r="C39" s="18">
        <v>38084200</v>
      </c>
      <c r="D39" s="18">
        <v>38202697</v>
      </c>
      <c r="E39" s="18">
        <v>100000</v>
      </c>
      <c r="F39" s="18">
        <v>100000</v>
      </c>
      <c r="G39" s="18">
        <f t="shared" si="2"/>
        <v>0</v>
      </c>
      <c r="H39" s="19">
        <f t="shared" si="3"/>
        <v>100</v>
      </c>
      <c r="I39" s="19">
        <f t="shared" si="4"/>
        <v>0.26176162379321022</v>
      </c>
    </row>
    <row r="40" spans="1:9" ht="29.25" customHeight="1">
      <c r="A40" s="12" t="s">
        <v>41</v>
      </c>
      <c r="B40" s="13" t="s">
        <v>42</v>
      </c>
      <c r="C40" s="14">
        <f t="shared" ref="C40:E40" si="19">C41+C43+C47</f>
        <v>317605723</v>
      </c>
      <c r="D40" s="14">
        <f t="shared" si="19"/>
        <v>381405393</v>
      </c>
      <c r="E40" s="14">
        <f t="shared" si="19"/>
        <v>52088867</v>
      </c>
      <c r="F40" s="14">
        <f>F41+F43+F47</f>
        <v>43850118.769999996</v>
      </c>
      <c r="G40" s="14">
        <f t="shared" si="2"/>
        <v>8238748.2300000042</v>
      </c>
      <c r="H40" s="15">
        <f t="shared" si="3"/>
        <v>84.18328386754888</v>
      </c>
      <c r="I40" s="15">
        <f t="shared" si="4"/>
        <v>11.496984461884626</v>
      </c>
    </row>
    <row r="41" spans="1:9">
      <c r="A41" s="12" t="s">
        <v>43</v>
      </c>
      <c r="B41" s="13" t="s">
        <v>44</v>
      </c>
      <c r="C41" s="14">
        <f t="shared" ref="C41:E41" si="20">C42</f>
        <v>98266800</v>
      </c>
      <c r="D41" s="14">
        <f t="shared" si="20"/>
        <v>104218585</v>
      </c>
      <c r="E41" s="14">
        <f t="shared" si="20"/>
        <v>26085035</v>
      </c>
      <c r="F41" s="14">
        <f>F42</f>
        <v>22481814.989999998</v>
      </c>
      <c r="G41" s="14">
        <f t="shared" si="2"/>
        <v>3603220.0100000016</v>
      </c>
      <c r="H41" s="15">
        <f t="shared" si="3"/>
        <v>86.186639159196062</v>
      </c>
      <c r="I41" s="15">
        <f t="shared" si="4"/>
        <v>21.571790664784018</v>
      </c>
    </row>
    <row r="42" spans="1:9">
      <c r="A42" s="16" t="s">
        <v>7</v>
      </c>
      <c r="B42" s="17"/>
      <c r="C42" s="18">
        <v>98266800</v>
      </c>
      <c r="D42" s="18">
        <v>104218585</v>
      </c>
      <c r="E42" s="18">
        <v>26085035</v>
      </c>
      <c r="F42" s="18">
        <v>22481814.989999998</v>
      </c>
      <c r="G42" s="18">
        <f t="shared" si="2"/>
        <v>3603220.0100000016</v>
      </c>
      <c r="H42" s="19">
        <f t="shared" si="3"/>
        <v>86.186639159196062</v>
      </c>
      <c r="I42" s="19">
        <f t="shared" si="4"/>
        <v>21.571790664784018</v>
      </c>
    </row>
    <row r="43" spans="1:9" ht="25.5">
      <c r="A43" s="12" t="s">
        <v>45</v>
      </c>
      <c r="B43" s="13" t="s">
        <v>46</v>
      </c>
      <c r="C43" s="14">
        <f>SUM(C44:C46)</f>
        <v>205786300</v>
      </c>
      <c r="D43" s="14">
        <f>SUM(D44:D46)</f>
        <v>263634185</v>
      </c>
      <c r="E43" s="14">
        <f t="shared" ref="E43:F43" si="21">SUM(E44:E46)</f>
        <v>26003832</v>
      </c>
      <c r="F43" s="14">
        <f t="shared" si="21"/>
        <v>21368303.780000001</v>
      </c>
      <c r="G43" s="14">
        <f t="shared" si="2"/>
        <v>4635528.2199999988</v>
      </c>
      <c r="H43" s="15">
        <f t="shared" si="3"/>
        <v>82.173672634094856</v>
      </c>
      <c r="I43" s="15">
        <f t="shared" si="4"/>
        <v>8.1052856555761164</v>
      </c>
    </row>
    <row r="44" spans="1:9" ht="25.5">
      <c r="A44" s="16" t="s">
        <v>6</v>
      </c>
      <c r="B44" s="17"/>
      <c r="C44" s="18">
        <v>45211500</v>
      </c>
      <c r="D44" s="18">
        <v>46972306</v>
      </c>
      <c r="E44" s="18">
        <v>82009</v>
      </c>
      <c r="F44" s="18">
        <v>0</v>
      </c>
      <c r="G44" s="18">
        <f t="shared" si="2"/>
        <v>82009</v>
      </c>
      <c r="H44" s="19">
        <f t="shared" si="3"/>
        <v>0</v>
      </c>
      <c r="I44" s="19">
        <f t="shared" si="4"/>
        <v>0</v>
      </c>
    </row>
    <row r="45" spans="1:9">
      <c r="A45" s="16" t="s">
        <v>7</v>
      </c>
      <c r="B45" s="17"/>
      <c r="C45" s="18">
        <v>111118600</v>
      </c>
      <c r="D45" s="18">
        <v>141638600</v>
      </c>
      <c r="E45" s="18">
        <v>0</v>
      </c>
      <c r="F45" s="18">
        <v>0</v>
      </c>
      <c r="G45" s="18">
        <f t="shared" si="2"/>
        <v>0</v>
      </c>
      <c r="H45" s="19"/>
      <c r="I45" s="19">
        <f t="shared" si="4"/>
        <v>0</v>
      </c>
    </row>
    <row r="46" spans="1:9" ht="16.5" customHeight="1">
      <c r="A46" s="16" t="s">
        <v>11</v>
      </c>
      <c r="B46" s="17"/>
      <c r="C46" s="18">
        <v>49456200</v>
      </c>
      <c r="D46" s="18">
        <v>75023279</v>
      </c>
      <c r="E46" s="18">
        <v>25921823</v>
      </c>
      <c r="F46" s="18">
        <v>21368303.780000001</v>
      </c>
      <c r="G46" s="18">
        <f t="shared" si="2"/>
        <v>4553519.2199999988</v>
      </c>
      <c r="H46" s="19">
        <f t="shared" si="3"/>
        <v>82.433645889797177</v>
      </c>
      <c r="I46" s="19">
        <f t="shared" si="4"/>
        <v>28.482231201864693</v>
      </c>
    </row>
    <row r="47" spans="1:9" ht="25.5">
      <c r="A47" s="12" t="s">
        <v>47</v>
      </c>
      <c r="B47" s="13" t="s">
        <v>48</v>
      </c>
      <c r="C47" s="14">
        <f>C49+C48</f>
        <v>13552623</v>
      </c>
      <c r="D47" s="14">
        <f>D49+D48</f>
        <v>13552623</v>
      </c>
      <c r="E47" s="14">
        <f t="shared" ref="E47:F47" si="22">E49+E48</f>
        <v>0</v>
      </c>
      <c r="F47" s="14">
        <f t="shared" si="22"/>
        <v>0</v>
      </c>
      <c r="G47" s="14">
        <f t="shared" si="2"/>
        <v>0</v>
      </c>
      <c r="H47" s="15"/>
      <c r="I47" s="15">
        <f t="shared" si="4"/>
        <v>0</v>
      </c>
    </row>
    <row r="48" spans="1:9" ht="25.5">
      <c r="A48" s="16" t="s">
        <v>6</v>
      </c>
      <c r="B48" s="17"/>
      <c r="C48" s="18">
        <v>12152100</v>
      </c>
      <c r="D48" s="18">
        <v>12152100</v>
      </c>
      <c r="E48" s="18">
        <v>0</v>
      </c>
      <c r="F48" s="18">
        <v>0</v>
      </c>
      <c r="G48" s="18">
        <f t="shared" si="2"/>
        <v>0</v>
      </c>
      <c r="H48" s="19"/>
      <c r="I48" s="19">
        <f t="shared" si="4"/>
        <v>0</v>
      </c>
    </row>
    <row r="49" spans="1:9" ht="14.25" customHeight="1">
      <c r="A49" s="16" t="s">
        <v>16</v>
      </c>
      <c r="B49" s="17"/>
      <c r="C49" s="18">
        <v>1400523</v>
      </c>
      <c r="D49" s="18">
        <v>1400523</v>
      </c>
      <c r="E49" s="18">
        <v>0</v>
      </c>
      <c r="F49" s="18">
        <v>0</v>
      </c>
      <c r="G49" s="18">
        <f t="shared" si="2"/>
        <v>0</v>
      </c>
      <c r="H49" s="19"/>
      <c r="I49" s="19">
        <f t="shared" si="4"/>
        <v>0</v>
      </c>
    </row>
    <row r="50" spans="1:9" ht="28.5" customHeight="1">
      <c r="A50" s="12" t="s">
        <v>73</v>
      </c>
      <c r="B50" s="13" t="s">
        <v>74</v>
      </c>
      <c r="C50" s="14">
        <f t="shared" ref="C50:E50" si="23">C51+C54+C56+C59+C65</f>
        <v>452341020</v>
      </c>
      <c r="D50" s="14">
        <f t="shared" si="23"/>
        <v>594478072</v>
      </c>
      <c r="E50" s="14">
        <f t="shared" si="23"/>
        <v>101907332</v>
      </c>
      <c r="F50" s="14">
        <f>F51+F54+F56+F59+F65</f>
        <v>93099388.50999999</v>
      </c>
      <c r="G50" s="14">
        <f t="shared" si="2"/>
        <v>8807943.4900000095</v>
      </c>
      <c r="H50" s="15">
        <f t="shared" si="3"/>
        <v>91.356908951359841</v>
      </c>
      <c r="I50" s="15">
        <f t="shared" si="4"/>
        <v>15.660693454476146</v>
      </c>
    </row>
    <row r="51" spans="1:9" ht="25.5">
      <c r="A51" s="12" t="s">
        <v>75</v>
      </c>
      <c r="B51" s="13" t="s">
        <v>76</v>
      </c>
      <c r="C51" s="14">
        <f t="shared" ref="C51:E51" si="24">SUM(C52:C53)</f>
        <v>62394100</v>
      </c>
      <c r="D51" s="14">
        <f t="shared" si="24"/>
        <v>119529323</v>
      </c>
      <c r="E51" s="14">
        <f t="shared" si="24"/>
        <v>10650603</v>
      </c>
      <c r="F51" s="14">
        <f>SUM(F52:F53)</f>
        <v>8890761.1399999987</v>
      </c>
      <c r="G51" s="14">
        <f t="shared" si="2"/>
        <v>1759841.8600000013</v>
      </c>
      <c r="H51" s="15">
        <f t="shared" si="3"/>
        <v>83.476598836704355</v>
      </c>
      <c r="I51" s="15">
        <f t="shared" si="4"/>
        <v>7.4381423042109915</v>
      </c>
    </row>
    <row r="52" spans="1:9">
      <c r="A52" s="16" t="s">
        <v>7</v>
      </c>
      <c r="B52" s="17"/>
      <c r="C52" s="18">
        <v>54523800</v>
      </c>
      <c r="D52" s="18">
        <v>111659023</v>
      </c>
      <c r="E52" s="18">
        <v>9298847</v>
      </c>
      <c r="F52" s="18">
        <v>8796799.6899999995</v>
      </c>
      <c r="G52" s="18">
        <f t="shared" si="2"/>
        <v>502047.31000000052</v>
      </c>
      <c r="H52" s="19">
        <f t="shared" si="3"/>
        <v>94.600972464650724</v>
      </c>
      <c r="I52" s="19">
        <f t="shared" si="4"/>
        <v>7.8782703391556632</v>
      </c>
    </row>
    <row r="53" spans="1:9" ht="17.25" customHeight="1">
      <c r="A53" s="16" t="s">
        <v>11</v>
      </c>
      <c r="B53" s="17"/>
      <c r="C53" s="18">
        <v>7870300</v>
      </c>
      <c r="D53" s="18">
        <v>7870300</v>
      </c>
      <c r="E53" s="18">
        <v>1351756</v>
      </c>
      <c r="F53" s="18">
        <v>93961.45</v>
      </c>
      <c r="G53" s="18">
        <f t="shared" si="2"/>
        <v>1257794.55</v>
      </c>
      <c r="H53" s="19">
        <f t="shared" si="3"/>
        <v>6.9510658728350379</v>
      </c>
      <c r="I53" s="19">
        <f t="shared" si="4"/>
        <v>1.1938738040481303</v>
      </c>
    </row>
    <row r="54" spans="1:9" ht="25.5">
      <c r="A54" s="12" t="s">
        <v>77</v>
      </c>
      <c r="B54" s="13" t="s">
        <v>78</v>
      </c>
      <c r="C54" s="14">
        <f t="shared" ref="C54:E54" si="25">C55</f>
        <v>41173768</v>
      </c>
      <c r="D54" s="14">
        <f t="shared" si="25"/>
        <v>53219237</v>
      </c>
      <c r="E54" s="14">
        <f t="shared" si="25"/>
        <v>3871938</v>
      </c>
      <c r="F54" s="14">
        <f>F55</f>
        <v>2316452.37</v>
      </c>
      <c r="G54" s="14">
        <f t="shared" si="2"/>
        <v>1555485.63</v>
      </c>
      <c r="H54" s="15">
        <f t="shared" si="3"/>
        <v>59.826690664984824</v>
      </c>
      <c r="I54" s="15">
        <f t="shared" si="4"/>
        <v>4.3526598662058982</v>
      </c>
    </row>
    <row r="55" spans="1:9" ht="15" customHeight="1">
      <c r="A55" s="16" t="s">
        <v>11</v>
      </c>
      <c r="B55" s="17"/>
      <c r="C55" s="18">
        <v>41173768</v>
      </c>
      <c r="D55" s="18">
        <v>53219237</v>
      </c>
      <c r="E55" s="18">
        <v>3871938</v>
      </c>
      <c r="F55" s="18">
        <v>2316452.37</v>
      </c>
      <c r="G55" s="18">
        <f t="shared" si="2"/>
        <v>1555485.63</v>
      </c>
      <c r="H55" s="19">
        <f t="shared" si="3"/>
        <v>59.826690664984824</v>
      </c>
      <c r="I55" s="19">
        <f t="shared" si="4"/>
        <v>4.3526598662058982</v>
      </c>
    </row>
    <row r="56" spans="1:9">
      <c r="A56" s="12" t="s">
        <v>79</v>
      </c>
      <c r="B56" s="13" t="s">
        <v>80</v>
      </c>
      <c r="C56" s="14">
        <f t="shared" ref="C56:E56" si="26">SUM(C57:C58)</f>
        <v>148140632</v>
      </c>
      <c r="D56" s="14">
        <f t="shared" si="26"/>
        <v>216358724</v>
      </c>
      <c r="E56" s="14">
        <f t="shared" si="26"/>
        <v>33387238</v>
      </c>
      <c r="F56" s="14">
        <f>SUM(F57:F58)</f>
        <v>30105529.98</v>
      </c>
      <c r="G56" s="14">
        <f t="shared" si="2"/>
        <v>3281708.0199999996</v>
      </c>
      <c r="H56" s="15">
        <f t="shared" si="3"/>
        <v>90.170771179095439</v>
      </c>
      <c r="I56" s="15">
        <f t="shared" si="4"/>
        <v>13.914636499704999</v>
      </c>
    </row>
    <row r="57" spans="1:9">
      <c r="A57" s="16" t="s">
        <v>7</v>
      </c>
      <c r="B57" s="17"/>
      <c r="C57" s="18">
        <v>0</v>
      </c>
      <c r="D57" s="18">
        <v>50000000</v>
      </c>
      <c r="E57" s="18">
        <v>0</v>
      </c>
      <c r="F57" s="18">
        <v>0</v>
      </c>
      <c r="G57" s="18">
        <f t="shared" si="2"/>
        <v>0</v>
      </c>
      <c r="H57" s="19"/>
      <c r="I57" s="19">
        <f t="shared" si="4"/>
        <v>0</v>
      </c>
    </row>
    <row r="58" spans="1:9" ht="18" customHeight="1">
      <c r="A58" s="16" t="s">
        <v>11</v>
      </c>
      <c r="B58" s="17"/>
      <c r="C58" s="18">
        <v>148140632</v>
      </c>
      <c r="D58" s="18">
        <v>166358724</v>
      </c>
      <c r="E58" s="18">
        <v>33387238</v>
      </c>
      <c r="F58" s="18">
        <v>30105529.98</v>
      </c>
      <c r="G58" s="18">
        <f t="shared" si="2"/>
        <v>3281708.0199999996</v>
      </c>
      <c r="H58" s="19">
        <f t="shared" si="3"/>
        <v>90.170771179095439</v>
      </c>
      <c r="I58" s="19">
        <f t="shared" si="4"/>
        <v>18.096754565152832</v>
      </c>
    </row>
    <row r="59" spans="1:9">
      <c r="A59" s="12" t="s">
        <v>81</v>
      </c>
      <c r="B59" s="13" t="s">
        <v>82</v>
      </c>
      <c r="C59" s="14">
        <f t="shared" ref="C59:E59" si="27">SUM(C60:C64)</f>
        <v>5700000</v>
      </c>
      <c r="D59" s="14">
        <f t="shared" si="27"/>
        <v>7689999</v>
      </c>
      <c r="E59" s="14">
        <f t="shared" si="27"/>
        <v>3849999</v>
      </c>
      <c r="F59" s="14">
        <f>SUM(F60:F64)</f>
        <v>3846595.2</v>
      </c>
      <c r="G59" s="14">
        <f t="shared" si="2"/>
        <v>3403.7999999998137</v>
      </c>
      <c r="H59" s="15">
        <f t="shared" si="3"/>
        <v>99.91158958742588</v>
      </c>
      <c r="I59" s="15">
        <f t="shared" si="4"/>
        <v>50.020750327795881</v>
      </c>
    </row>
    <row r="60" spans="1:9">
      <c r="A60" s="16" t="s">
        <v>104</v>
      </c>
      <c r="B60" s="17"/>
      <c r="C60" s="18">
        <v>300000</v>
      </c>
      <c r="D60" s="18">
        <v>300000</v>
      </c>
      <c r="E60" s="18">
        <v>0</v>
      </c>
      <c r="F60" s="18">
        <v>0</v>
      </c>
      <c r="G60" s="18">
        <f t="shared" si="2"/>
        <v>0</v>
      </c>
      <c r="H60" s="19"/>
      <c r="I60" s="19">
        <f t="shared" si="4"/>
        <v>0</v>
      </c>
    </row>
    <row r="61" spans="1:9" ht="18" customHeight="1">
      <c r="A61" s="16" t="s">
        <v>16</v>
      </c>
      <c r="B61" s="17"/>
      <c r="C61" s="18">
        <v>3050000</v>
      </c>
      <c r="D61" s="18">
        <v>3050000</v>
      </c>
      <c r="E61" s="18">
        <v>1710000</v>
      </c>
      <c r="F61" s="18">
        <v>1710000</v>
      </c>
      <c r="G61" s="18">
        <f t="shared" si="2"/>
        <v>0</v>
      </c>
      <c r="H61" s="19">
        <f t="shared" si="3"/>
        <v>100</v>
      </c>
      <c r="I61" s="19">
        <f t="shared" si="4"/>
        <v>56.065573770491802</v>
      </c>
    </row>
    <row r="62" spans="1:9">
      <c r="A62" s="16" t="s">
        <v>17</v>
      </c>
      <c r="B62" s="17"/>
      <c r="C62" s="18">
        <v>400000</v>
      </c>
      <c r="D62" s="18">
        <v>400000</v>
      </c>
      <c r="E62" s="18">
        <v>0</v>
      </c>
      <c r="F62" s="18">
        <v>0</v>
      </c>
      <c r="G62" s="18">
        <f t="shared" si="2"/>
        <v>0</v>
      </c>
      <c r="H62" s="19"/>
      <c r="I62" s="19">
        <f t="shared" si="4"/>
        <v>0</v>
      </c>
    </row>
    <row r="63" spans="1:9">
      <c r="A63" s="16" t="s">
        <v>18</v>
      </c>
      <c r="B63" s="17"/>
      <c r="C63" s="18">
        <v>700000</v>
      </c>
      <c r="D63" s="18">
        <v>700000</v>
      </c>
      <c r="E63" s="18">
        <v>150000</v>
      </c>
      <c r="F63" s="18">
        <v>149999.84</v>
      </c>
      <c r="G63" s="18">
        <f t="shared" si="2"/>
        <v>0.16000000000349246</v>
      </c>
      <c r="H63" s="19">
        <f t="shared" si="3"/>
        <v>99.999893333333333</v>
      </c>
      <c r="I63" s="19">
        <f t="shared" si="4"/>
        <v>21.428548571428571</v>
      </c>
    </row>
    <row r="64" spans="1:9" ht="17.25" customHeight="1">
      <c r="A64" s="16" t="s">
        <v>11</v>
      </c>
      <c r="B64" s="17"/>
      <c r="C64" s="18">
        <v>1250000</v>
      </c>
      <c r="D64" s="18">
        <v>3239999</v>
      </c>
      <c r="E64" s="18">
        <v>1989999</v>
      </c>
      <c r="F64" s="18">
        <v>1986595.36</v>
      </c>
      <c r="G64" s="18">
        <f t="shared" si="2"/>
        <v>3403.6399999998976</v>
      </c>
      <c r="H64" s="19">
        <f t="shared" si="3"/>
        <v>99.828962728121979</v>
      </c>
      <c r="I64" s="19">
        <f t="shared" si="4"/>
        <v>61.31469052922548</v>
      </c>
    </row>
    <row r="65" spans="1:9">
      <c r="A65" s="12" t="s">
        <v>83</v>
      </c>
      <c r="B65" s="13" t="s">
        <v>84</v>
      </c>
      <c r="C65" s="14">
        <f t="shared" ref="C65:E65" si="28">C66</f>
        <v>194932520</v>
      </c>
      <c r="D65" s="14">
        <f t="shared" si="28"/>
        <v>197680789</v>
      </c>
      <c r="E65" s="14">
        <f t="shared" si="28"/>
        <v>50147554</v>
      </c>
      <c r="F65" s="14">
        <f>F66</f>
        <v>47940049.82</v>
      </c>
      <c r="G65" s="14">
        <f t="shared" si="2"/>
        <v>2207504.1799999997</v>
      </c>
      <c r="H65" s="15">
        <f t="shared" si="3"/>
        <v>95.597982346257609</v>
      </c>
      <c r="I65" s="15">
        <f t="shared" si="4"/>
        <v>24.251243665361937</v>
      </c>
    </row>
    <row r="66" spans="1:9" ht="16.5" customHeight="1">
      <c r="A66" s="16" t="s">
        <v>11</v>
      </c>
      <c r="B66" s="17"/>
      <c r="C66" s="18">
        <v>194932520</v>
      </c>
      <c r="D66" s="18">
        <v>197680789</v>
      </c>
      <c r="E66" s="18">
        <v>50147554</v>
      </c>
      <c r="F66" s="18">
        <v>47940049.82</v>
      </c>
      <c r="G66" s="18">
        <f t="shared" si="2"/>
        <v>2207504.1799999997</v>
      </c>
      <c r="H66" s="19">
        <f t="shared" si="3"/>
        <v>95.597982346257609</v>
      </c>
      <c r="I66" s="19">
        <f t="shared" si="4"/>
        <v>24.251243665361937</v>
      </c>
    </row>
    <row r="67" spans="1:9" ht="54" customHeight="1">
      <c r="A67" s="21" t="s">
        <v>105</v>
      </c>
      <c r="B67" s="13" t="s">
        <v>8</v>
      </c>
      <c r="C67" s="14">
        <f t="shared" ref="C67:E67" si="29">C68+C71+C76</f>
        <v>8829600</v>
      </c>
      <c r="D67" s="14">
        <f t="shared" si="29"/>
        <v>10431422</v>
      </c>
      <c r="E67" s="14">
        <f t="shared" si="29"/>
        <v>2382422</v>
      </c>
      <c r="F67" s="14">
        <f>F68+F71+F76</f>
        <v>176506.18</v>
      </c>
      <c r="G67" s="14">
        <f t="shared" si="2"/>
        <v>2205915.8199999998</v>
      </c>
      <c r="H67" s="15">
        <f t="shared" si="3"/>
        <v>7.4086866222692702</v>
      </c>
      <c r="I67" s="15">
        <f t="shared" si="4"/>
        <v>1.6920625011623533</v>
      </c>
    </row>
    <row r="68" spans="1:9">
      <c r="A68" s="21" t="s">
        <v>9</v>
      </c>
      <c r="B68" s="13" t="s">
        <v>10</v>
      </c>
      <c r="C68" s="14">
        <f t="shared" ref="C68:E68" si="30">SUM(C69:C70)</f>
        <v>4561600</v>
      </c>
      <c r="D68" s="14">
        <f t="shared" si="30"/>
        <v>4561600</v>
      </c>
      <c r="E68" s="14">
        <f t="shared" si="30"/>
        <v>728100</v>
      </c>
      <c r="F68" s="14">
        <f>SUM(F69:F70)</f>
        <v>99506.18</v>
      </c>
      <c r="G68" s="14">
        <f t="shared" si="2"/>
        <v>628593.82000000007</v>
      </c>
      <c r="H68" s="15">
        <f t="shared" si="3"/>
        <v>13.666554044774069</v>
      </c>
      <c r="I68" s="15">
        <f t="shared" si="4"/>
        <v>2.1813876709926339</v>
      </c>
    </row>
    <row r="69" spans="1:9">
      <c r="A69" s="22" t="s">
        <v>104</v>
      </c>
      <c r="B69" s="17"/>
      <c r="C69" s="18">
        <v>192900</v>
      </c>
      <c r="D69" s="18">
        <v>192900</v>
      </c>
      <c r="E69" s="18">
        <v>0</v>
      </c>
      <c r="F69" s="18">
        <v>0</v>
      </c>
      <c r="G69" s="18">
        <f t="shared" si="2"/>
        <v>0</v>
      </c>
      <c r="H69" s="19"/>
      <c r="I69" s="19">
        <f t="shared" si="4"/>
        <v>0</v>
      </c>
    </row>
    <row r="70" spans="1:9" ht="14.25" customHeight="1">
      <c r="A70" s="22" t="s">
        <v>11</v>
      </c>
      <c r="B70" s="17"/>
      <c r="C70" s="18">
        <v>4368700</v>
      </c>
      <c r="D70" s="18">
        <v>4368700</v>
      </c>
      <c r="E70" s="18">
        <v>728100</v>
      </c>
      <c r="F70" s="18">
        <v>99506.18</v>
      </c>
      <c r="G70" s="18">
        <f t="shared" ref="G70:G128" si="31">E70-F70</f>
        <v>628593.82000000007</v>
      </c>
      <c r="H70" s="19">
        <f t="shared" ref="H70:H128" si="32">(F70/E70)*100</f>
        <v>13.666554044774069</v>
      </c>
      <c r="I70" s="19">
        <f t="shared" ref="I70:I128" si="33">(F70/D70)*100</f>
        <v>2.2777068693203928</v>
      </c>
    </row>
    <row r="71" spans="1:9">
      <c r="A71" s="21" t="s">
        <v>12</v>
      </c>
      <c r="B71" s="13" t="s">
        <v>13</v>
      </c>
      <c r="C71" s="14">
        <f t="shared" ref="C71:E71" si="34">SUM(C72:C75)</f>
        <v>3268000</v>
      </c>
      <c r="D71" s="14">
        <f t="shared" si="34"/>
        <v>4869822</v>
      </c>
      <c r="E71" s="14">
        <f t="shared" si="34"/>
        <v>1601822</v>
      </c>
      <c r="F71" s="14">
        <f>SUM(F72:F75)</f>
        <v>77000</v>
      </c>
      <c r="G71" s="14">
        <f t="shared" si="31"/>
        <v>1524822</v>
      </c>
      <c r="H71" s="15">
        <f t="shared" si="32"/>
        <v>4.8070259991434749</v>
      </c>
      <c r="I71" s="15">
        <f t="shared" si="33"/>
        <v>1.5811666216958238</v>
      </c>
    </row>
    <row r="72" spans="1:9" ht="25.5">
      <c r="A72" s="22" t="s">
        <v>6</v>
      </c>
      <c r="B72" s="17"/>
      <c r="C72" s="18"/>
      <c r="D72" s="18"/>
      <c r="E72" s="18"/>
      <c r="F72" s="18"/>
      <c r="G72" s="18">
        <f t="shared" si="31"/>
        <v>0</v>
      </c>
      <c r="H72" s="19"/>
      <c r="I72" s="19"/>
    </row>
    <row r="73" spans="1:9" ht="25.5">
      <c r="A73" s="16" t="s">
        <v>16</v>
      </c>
      <c r="B73" s="17"/>
      <c r="C73" s="18">
        <v>322000</v>
      </c>
      <c r="D73" s="18">
        <v>322000</v>
      </c>
      <c r="E73" s="18">
        <v>0</v>
      </c>
      <c r="F73" s="18">
        <v>0</v>
      </c>
      <c r="G73" s="18">
        <f t="shared" si="31"/>
        <v>0</v>
      </c>
      <c r="H73" s="19"/>
      <c r="I73" s="19">
        <f t="shared" si="33"/>
        <v>0</v>
      </c>
    </row>
    <row r="74" spans="1:9">
      <c r="A74" s="22" t="s">
        <v>7</v>
      </c>
      <c r="B74" s="17"/>
      <c r="C74" s="18">
        <v>0</v>
      </c>
      <c r="D74" s="24">
        <v>77000</v>
      </c>
      <c r="E74" s="18">
        <v>77000</v>
      </c>
      <c r="F74" s="18">
        <v>77000</v>
      </c>
      <c r="G74" s="18">
        <f t="shared" si="31"/>
        <v>0</v>
      </c>
      <c r="H74" s="19">
        <f t="shared" si="32"/>
        <v>100</v>
      </c>
      <c r="I74" s="19">
        <f t="shared" si="33"/>
        <v>100</v>
      </c>
    </row>
    <row r="75" spans="1:9" ht="14.25" customHeight="1">
      <c r="A75" s="22" t="s">
        <v>11</v>
      </c>
      <c r="B75" s="17"/>
      <c r="C75" s="18">
        <v>2946000</v>
      </c>
      <c r="D75" s="18">
        <v>4470822</v>
      </c>
      <c r="E75" s="18">
        <v>1524822</v>
      </c>
      <c r="F75" s="18">
        <v>0</v>
      </c>
      <c r="G75" s="18">
        <f t="shared" si="31"/>
        <v>1524822</v>
      </c>
      <c r="H75" s="19">
        <f t="shared" si="32"/>
        <v>0</v>
      </c>
      <c r="I75" s="19">
        <f t="shared" si="33"/>
        <v>0</v>
      </c>
    </row>
    <row r="76" spans="1:9" ht="25.5">
      <c r="A76" s="21" t="s">
        <v>14</v>
      </c>
      <c r="B76" s="13" t="s">
        <v>15</v>
      </c>
      <c r="C76" s="14">
        <f t="shared" ref="C76:E76" si="35">SUM(C77:C80)</f>
        <v>1000000</v>
      </c>
      <c r="D76" s="14">
        <f t="shared" si="35"/>
        <v>1000000</v>
      </c>
      <c r="E76" s="14">
        <f t="shared" si="35"/>
        <v>52500</v>
      </c>
      <c r="F76" s="14">
        <f>SUM(F77:F80)</f>
        <v>0</v>
      </c>
      <c r="G76" s="14">
        <f t="shared" si="31"/>
        <v>52500</v>
      </c>
      <c r="H76" s="15">
        <f t="shared" si="32"/>
        <v>0</v>
      </c>
      <c r="I76" s="15">
        <f t="shared" si="33"/>
        <v>0</v>
      </c>
    </row>
    <row r="77" spans="1:9">
      <c r="A77" s="22" t="s">
        <v>104</v>
      </c>
      <c r="B77" s="17"/>
      <c r="C77" s="18"/>
      <c r="D77" s="18"/>
      <c r="E77" s="18"/>
      <c r="F77" s="18"/>
      <c r="G77" s="18">
        <f t="shared" si="31"/>
        <v>0</v>
      </c>
      <c r="H77" s="19"/>
      <c r="I77" s="19"/>
    </row>
    <row r="78" spans="1:9" ht="13.5" customHeight="1">
      <c r="A78" s="22" t="s">
        <v>16</v>
      </c>
      <c r="B78" s="17"/>
      <c r="C78" s="18">
        <v>680000</v>
      </c>
      <c r="D78" s="18">
        <v>680000</v>
      </c>
      <c r="E78" s="18">
        <v>52500</v>
      </c>
      <c r="F78" s="18">
        <v>0</v>
      </c>
      <c r="G78" s="18">
        <f t="shared" si="31"/>
        <v>52500</v>
      </c>
      <c r="H78" s="19">
        <f t="shared" si="32"/>
        <v>0</v>
      </c>
      <c r="I78" s="19">
        <f t="shared" si="33"/>
        <v>0</v>
      </c>
    </row>
    <row r="79" spans="1:9">
      <c r="A79" s="22" t="s">
        <v>17</v>
      </c>
      <c r="B79" s="17"/>
      <c r="C79" s="18">
        <v>300000</v>
      </c>
      <c r="D79" s="18">
        <v>300000</v>
      </c>
      <c r="E79" s="18">
        <v>0</v>
      </c>
      <c r="F79" s="18">
        <v>0</v>
      </c>
      <c r="G79" s="18">
        <f t="shared" si="31"/>
        <v>0</v>
      </c>
      <c r="H79" s="19"/>
      <c r="I79" s="19">
        <f t="shared" si="33"/>
        <v>0</v>
      </c>
    </row>
    <row r="80" spans="1:9">
      <c r="A80" s="22" t="s">
        <v>18</v>
      </c>
      <c r="B80" s="17"/>
      <c r="C80" s="18">
        <v>20000</v>
      </c>
      <c r="D80" s="18">
        <v>20000</v>
      </c>
      <c r="E80" s="18">
        <v>0</v>
      </c>
      <c r="F80" s="18">
        <v>0</v>
      </c>
      <c r="G80" s="18">
        <f t="shared" si="31"/>
        <v>0</v>
      </c>
      <c r="H80" s="19"/>
      <c r="I80" s="19">
        <f t="shared" si="33"/>
        <v>0</v>
      </c>
    </row>
    <row r="81" spans="1:9" s="20" customFormat="1" ht="42" customHeight="1">
      <c r="A81" s="12" t="s">
        <v>36</v>
      </c>
      <c r="B81" s="13" t="s">
        <v>37</v>
      </c>
      <c r="C81" s="14">
        <f t="shared" ref="C81:E81" si="36">C82+C85</f>
        <v>13057889</v>
      </c>
      <c r="D81" s="14">
        <f t="shared" si="36"/>
        <v>14119601</v>
      </c>
      <c r="E81" s="14">
        <f t="shared" si="36"/>
        <v>2897270</v>
      </c>
      <c r="F81" s="14">
        <f>F82+F85</f>
        <v>2737459.52</v>
      </c>
      <c r="G81" s="14">
        <f t="shared" si="31"/>
        <v>159810.47999999998</v>
      </c>
      <c r="H81" s="15">
        <f t="shared" si="32"/>
        <v>94.484101240132958</v>
      </c>
      <c r="I81" s="15">
        <f t="shared" si="33"/>
        <v>19.387654934441844</v>
      </c>
    </row>
    <row r="82" spans="1:9" ht="25.5">
      <c r="A82" s="12" t="s">
        <v>106</v>
      </c>
      <c r="B82" s="13" t="s">
        <v>38</v>
      </c>
      <c r="C82" s="14">
        <f t="shared" ref="C82:E82" si="37">C83</f>
        <v>281000</v>
      </c>
      <c r="D82" s="14">
        <f>SUM(D83:D84)</f>
        <v>291112</v>
      </c>
      <c r="E82" s="14">
        <f t="shared" si="37"/>
        <v>60000</v>
      </c>
      <c r="F82" s="14">
        <f>F83</f>
        <v>0</v>
      </c>
      <c r="G82" s="14">
        <f t="shared" si="31"/>
        <v>60000</v>
      </c>
      <c r="H82" s="15">
        <f t="shared" si="32"/>
        <v>0</v>
      </c>
      <c r="I82" s="15">
        <f t="shared" si="33"/>
        <v>0</v>
      </c>
    </row>
    <row r="83" spans="1:9">
      <c r="A83" s="16" t="s">
        <v>104</v>
      </c>
      <c r="B83" s="17"/>
      <c r="C83" s="18">
        <v>281000</v>
      </c>
      <c r="D83" s="18">
        <v>281000</v>
      </c>
      <c r="E83" s="18">
        <v>60000</v>
      </c>
      <c r="F83" s="18">
        <v>0</v>
      </c>
      <c r="G83" s="18">
        <f t="shared" si="31"/>
        <v>60000</v>
      </c>
      <c r="H83" s="19">
        <f t="shared" si="32"/>
        <v>0</v>
      </c>
      <c r="I83" s="19">
        <f t="shared" si="33"/>
        <v>0</v>
      </c>
    </row>
    <row r="84" spans="1:9">
      <c r="A84" s="16" t="s">
        <v>7</v>
      </c>
      <c r="B84" s="17"/>
      <c r="C84" s="18">
        <v>0</v>
      </c>
      <c r="D84" s="18">
        <v>10112</v>
      </c>
      <c r="E84" s="18">
        <v>0</v>
      </c>
      <c r="F84" s="18">
        <v>0</v>
      </c>
      <c r="G84" s="18">
        <f t="shared" si="31"/>
        <v>0</v>
      </c>
      <c r="H84" s="19"/>
      <c r="I84" s="19">
        <f t="shared" si="33"/>
        <v>0</v>
      </c>
    </row>
    <row r="85" spans="1:9" ht="25.5">
      <c r="A85" s="12" t="s">
        <v>39</v>
      </c>
      <c r="B85" s="13" t="s">
        <v>40</v>
      </c>
      <c r="C85" s="14">
        <f t="shared" ref="C85:E85" si="38">SUM(C86:C92)</f>
        <v>12776889</v>
      </c>
      <c r="D85" s="14">
        <f t="shared" si="38"/>
        <v>13828489</v>
      </c>
      <c r="E85" s="14">
        <f t="shared" si="38"/>
        <v>2837270</v>
      </c>
      <c r="F85" s="14">
        <f>SUM(F86:F92)</f>
        <v>2737459.52</v>
      </c>
      <c r="G85" s="14">
        <f t="shared" si="31"/>
        <v>99810.479999999981</v>
      </c>
      <c r="H85" s="15">
        <f t="shared" si="32"/>
        <v>96.482164897947669</v>
      </c>
      <c r="I85" s="15">
        <f t="shared" si="33"/>
        <v>19.795796344777798</v>
      </c>
    </row>
    <row r="86" spans="1:9">
      <c r="A86" s="16" t="s">
        <v>104</v>
      </c>
      <c r="B86" s="17"/>
      <c r="C86" s="18">
        <v>151240</v>
      </c>
      <c r="D86" s="18">
        <v>151240</v>
      </c>
      <c r="E86" s="18">
        <v>25210</v>
      </c>
      <c r="F86" s="18">
        <v>25208.92</v>
      </c>
      <c r="G86" s="18">
        <f t="shared" si="31"/>
        <v>1.0800000000017462</v>
      </c>
      <c r="H86" s="19">
        <f t="shared" si="32"/>
        <v>99.99571598571994</v>
      </c>
      <c r="I86" s="19">
        <f t="shared" si="33"/>
        <v>16.668156572335359</v>
      </c>
    </row>
    <row r="87" spans="1:9" ht="25.5">
      <c r="A87" s="16" t="s">
        <v>6</v>
      </c>
      <c r="B87" s="17"/>
      <c r="C87" s="18">
        <v>120000</v>
      </c>
      <c r="D87" s="18">
        <v>120000</v>
      </c>
      <c r="E87" s="18">
        <v>18050</v>
      </c>
      <c r="F87" s="18">
        <v>13325.76</v>
      </c>
      <c r="G87" s="18">
        <f t="shared" si="31"/>
        <v>4724.24</v>
      </c>
      <c r="H87" s="19">
        <f t="shared" si="32"/>
        <v>73.826925207756233</v>
      </c>
      <c r="I87" s="19">
        <f t="shared" si="33"/>
        <v>11.104800000000001</v>
      </c>
    </row>
    <row r="88" spans="1:9" ht="16.5" customHeight="1">
      <c r="A88" s="16" t="s">
        <v>16</v>
      </c>
      <c r="B88" s="17"/>
      <c r="C88" s="18">
        <v>9276000</v>
      </c>
      <c r="D88" s="18">
        <v>9276000</v>
      </c>
      <c r="E88" s="18">
        <v>1046700</v>
      </c>
      <c r="F88" s="18">
        <v>1012979.41</v>
      </c>
      <c r="G88" s="18">
        <f t="shared" si="31"/>
        <v>33720.589999999967</v>
      </c>
      <c r="H88" s="19">
        <f t="shared" si="32"/>
        <v>96.778390178656736</v>
      </c>
      <c r="I88" s="19">
        <f t="shared" si="33"/>
        <v>10.920433484260457</v>
      </c>
    </row>
    <row r="89" spans="1:9">
      <c r="A89" s="16" t="s">
        <v>17</v>
      </c>
      <c r="B89" s="17"/>
      <c r="C89" s="18">
        <v>1877249</v>
      </c>
      <c r="D89" s="18">
        <v>2928849</v>
      </c>
      <c r="E89" s="18">
        <v>1458262</v>
      </c>
      <c r="F89" s="18">
        <v>1417496.41</v>
      </c>
      <c r="G89" s="18">
        <f t="shared" si="31"/>
        <v>40765.590000000084</v>
      </c>
      <c r="H89" s="19">
        <f t="shared" si="32"/>
        <v>97.204508517673773</v>
      </c>
      <c r="I89" s="19">
        <f t="shared" si="33"/>
        <v>48.397729278634714</v>
      </c>
    </row>
    <row r="90" spans="1:9">
      <c r="A90" s="16" t="s">
        <v>18</v>
      </c>
      <c r="B90" s="17"/>
      <c r="C90" s="18">
        <v>998800</v>
      </c>
      <c r="D90" s="18">
        <v>998800</v>
      </c>
      <c r="E90" s="18">
        <v>229432</v>
      </c>
      <c r="F90" s="18">
        <v>217825.94</v>
      </c>
      <c r="G90" s="18">
        <f t="shared" si="31"/>
        <v>11606.059999999998</v>
      </c>
      <c r="H90" s="19">
        <f t="shared" si="32"/>
        <v>94.941394400083695</v>
      </c>
      <c r="I90" s="19">
        <f t="shared" si="33"/>
        <v>21.808764517420904</v>
      </c>
    </row>
    <row r="91" spans="1:9">
      <c r="A91" s="16" t="s">
        <v>7</v>
      </c>
      <c r="B91" s="17"/>
      <c r="C91" s="18">
        <v>66500</v>
      </c>
      <c r="D91" s="18">
        <v>66500</v>
      </c>
      <c r="E91" s="18">
        <v>9400</v>
      </c>
      <c r="F91" s="18">
        <v>8000</v>
      </c>
      <c r="G91" s="18">
        <f t="shared" si="31"/>
        <v>1400</v>
      </c>
      <c r="H91" s="19">
        <f t="shared" si="32"/>
        <v>85.106382978723403</v>
      </c>
      <c r="I91" s="19">
        <f t="shared" si="33"/>
        <v>12.030075187969924</v>
      </c>
    </row>
    <row r="92" spans="1:9" ht="18" customHeight="1">
      <c r="A92" s="16" t="s">
        <v>11</v>
      </c>
      <c r="B92" s="17"/>
      <c r="C92" s="18">
        <v>287100</v>
      </c>
      <c r="D92" s="18">
        <v>287100</v>
      </c>
      <c r="E92" s="18">
        <v>50216</v>
      </c>
      <c r="F92" s="18">
        <v>42623.08</v>
      </c>
      <c r="G92" s="18">
        <f t="shared" si="31"/>
        <v>7592.9199999999983</v>
      </c>
      <c r="H92" s="19">
        <f t="shared" si="32"/>
        <v>84.879480643619559</v>
      </c>
      <c r="I92" s="19">
        <f t="shared" si="33"/>
        <v>14.846074538488333</v>
      </c>
    </row>
    <row r="93" spans="1:9" ht="29.25" customHeight="1">
      <c r="A93" s="21" t="s">
        <v>90</v>
      </c>
      <c r="B93" s="13" t="s">
        <v>31</v>
      </c>
      <c r="C93" s="14">
        <f>C94+C96+C100+C102</f>
        <v>367820823</v>
      </c>
      <c r="D93" s="14">
        <f t="shared" ref="D93:F93" si="39">D94+D100+D96+D102</f>
        <v>374984428</v>
      </c>
      <c r="E93" s="14">
        <f t="shared" si="39"/>
        <v>119254849</v>
      </c>
      <c r="F93" s="14">
        <f t="shared" si="39"/>
        <v>112764939.97999999</v>
      </c>
      <c r="G93" s="14">
        <f t="shared" si="31"/>
        <v>6489909.0200000107</v>
      </c>
      <c r="H93" s="15">
        <f t="shared" si="32"/>
        <v>94.557949572348193</v>
      </c>
      <c r="I93" s="15">
        <f t="shared" si="33"/>
        <v>30.071899406980172</v>
      </c>
    </row>
    <row r="94" spans="1:9">
      <c r="A94" s="21" t="s">
        <v>32</v>
      </c>
      <c r="B94" s="13" t="s">
        <v>33</v>
      </c>
      <c r="C94" s="14">
        <f t="shared" ref="C94:E94" si="40">C95</f>
        <v>275069023</v>
      </c>
      <c r="D94" s="14">
        <f t="shared" si="40"/>
        <v>277969428</v>
      </c>
      <c r="E94" s="14">
        <f t="shared" si="40"/>
        <v>89567486</v>
      </c>
      <c r="F94" s="14">
        <f>F95</f>
        <v>88799528.969999999</v>
      </c>
      <c r="G94" s="14">
        <f t="shared" si="31"/>
        <v>767957.03000000119</v>
      </c>
      <c r="H94" s="15">
        <f t="shared" si="32"/>
        <v>99.142593965403918</v>
      </c>
      <c r="I94" s="15">
        <f t="shared" si="33"/>
        <v>31.945789725480171</v>
      </c>
    </row>
    <row r="95" spans="1:9">
      <c r="A95" s="22" t="s">
        <v>104</v>
      </c>
      <c r="B95" s="17"/>
      <c r="C95" s="18">
        <v>275069023</v>
      </c>
      <c r="D95" s="18">
        <v>277969428</v>
      </c>
      <c r="E95" s="18">
        <v>89567486</v>
      </c>
      <c r="F95" s="18">
        <v>88799528.969999999</v>
      </c>
      <c r="G95" s="18">
        <f t="shared" si="31"/>
        <v>767957.03000000119</v>
      </c>
      <c r="H95" s="19">
        <f t="shared" si="32"/>
        <v>99.142593965403918</v>
      </c>
      <c r="I95" s="19">
        <f t="shared" si="33"/>
        <v>31.945789725480171</v>
      </c>
    </row>
    <row r="96" spans="1:9" s="20" customFormat="1">
      <c r="A96" s="21" t="s">
        <v>107</v>
      </c>
      <c r="B96" s="13"/>
      <c r="C96" s="14">
        <f>C97+C98+C99</f>
        <v>54779300</v>
      </c>
      <c r="D96" s="14">
        <f t="shared" ref="D96:F96" si="41">D97+D98+D99</f>
        <v>54779300</v>
      </c>
      <c r="E96" s="14">
        <f t="shared" si="41"/>
        <v>21344163</v>
      </c>
      <c r="F96" s="14">
        <f t="shared" si="41"/>
        <v>17206580.940000001</v>
      </c>
      <c r="G96" s="14">
        <f t="shared" si="31"/>
        <v>4137582.0599999987</v>
      </c>
      <c r="H96" s="15">
        <f t="shared" si="32"/>
        <v>80.614924745467889</v>
      </c>
      <c r="I96" s="15">
        <f t="shared" si="33"/>
        <v>31.410735332506988</v>
      </c>
    </row>
    <row r="97" spans="1:9">
      <c r="A97" s="22" t="s">
        <v>104</v>
      </c>
      <c r="B97" s="17"/>
      <c r="C97" s="18">
        <v>40590500</v>
      </c>
      <c r="D97" s="18">
        <v>40590500</v>
      </c>
      <c r="E97" s="18">
        <v>15367613</v>
      </c>
      <c r="F97" s="18">
        <v>14314419.390000001</v>
      </c>
      <c r="G97" s="18">
        <f t="shared" si="31"/>
        <v>1053193.6099999994</v>
      </c>
      <c r="H97" s="19">
        <f t="shared" si="32"/>
        <v>93.146667540365584</v>
      </c>
      <c r="I97" s="19">
        <f t="shared" si="33"/>
        <v>35.265442381838113</v>
      </c>
    </row>
    <row r="98" spans="1:9" ht="25.5">
      <c r="A98" s="22" t="s">
        <v>11</v>
      </c>
      <c r="B98" s="17"/>
      <c r="C98" s="18">
        <v>816000</v>
      </c>
      <c r="D98" s="18">
        <v>816000</v>
      </c>
      <c r="E98" s="18">
        <v>216000</v>
      </c>
      <c r="F98" s="18">
        <v>0</v>
      </c>
      <c r="G98" s="18">
        <f t="shared" si="31"/>
        <v>216000</v>
      </c>
      <c r="H98" s="19">
        <f t="shared" si="32"/>
        <v>0</v>
      </c>
      <c r="I98" s="19">
        <f t="shared" si="33"/>
        <v>0</v>
      </c>
    </row>
    <row r="99" spans="1:9">
      <c r="A99" s="22" t="s">
        <v>108</v>
      </c>
      <c r="B99" s="17"/>
      <c r="C99" s="18">
        <v>13372800</v>
      </c>
      <c r="D99" s="18">
        <v>13372800</v>
      </c>
      <c r="E99" s="18">
        <v>5760550</v>
      </c>
      <c r="F99" s="18">
        <v>2892161.55</v>
      </c>
      <c r="G99" s="18">
        <f t="shared" si="31"/>
        <v>2868388.45</v>
      </c>
      <c r="H99" s="19">
        <f t="shared" si="32"/>
        <v>50.206344012290494</v>
      </c>
      <c r="I99" s="19">
        <f t="shared" si="33"/>
        <v>21.627195127422826</v>
      </c>
    </row>
    <row r="100" spans="1:9">
      <c r="A100" s="21" t="s">
        <v>34</v>
      </c>
      <c r="B100" s="13" t="s">
        <v>35</v>
      </c>
      <c r="C100" s="14">
        <f t="shared" ref="C100:E100" si="42">C101</f>
        <v>2453000</v>
      </c>
      <c r="D100" s="14">
        <f t="shared" si="42"/>
        <v>6716200</v>
      </c>
      <c r="E100" s="14">
        <f t="shared" si="42"/>
        <v>0</v>
      </c>
      <c r="F100" s="14">
        <f>F101</f>
        <v>0</v>
      </c>
      <c r="G100" s="14">
        <f t="shared" si="31"/>
        <v>0</v>
      </c>
      <c r="H100" s="15"/>
      <c r="I100" s="15">
        <f t="shared" si="33"/>
        <v>0</v>
      </c>
    </row>
    <row r="101" spans="1:9">
      <c r="A101" s="22" t="s">
        <v>104</v>
      </c>
      <c r="B101" s="17"/>
      <c r="C101" s="18">
        <v>2453000</v>
      </c>
      <c r="D101" s="18">
        <v>6716200</v>
      </c>
      <c r="E101" s="18">
        <v>0</v>
      </c>
      <c r="F101" s="18">
        <v>0</v>
      </c>
      <c r="G101" s="18">
        <f t="shared" si="31"/>
        <v>0</v>
      </c>
      <c r="H101" s="19"/>
      <c r="I101" s="19">
        <f t="shared" si="33"/>
        <v>0</v>
      </c>
    </row>
    <row r="102" spans="1:9" s="20" customFormat="1" ht="38.25">
      <c r="A102" s="21" t="s">
        <v>109</v>
      </c>
      <c r="B102" s="13"/>
      <c r="C102" s="14">
        <f>C103+C104</f>
        <v>35519500</v>
      </c>
      <c r="D102" s="14">
        <f t="shared" ref="D102:F102" si="43">D103+D104</f>
        <v>35519500</v>
      </c>
      <c r="E102" s="14">
        <f t="shared" si="43"/>
        <v>8343200</v>
      </c>
      <c r="F102" s="14">
        <f t="shared" si="43"/>
        <v>6758830.0700000003</v>
      </c>
      <c r="G102" s="14">
        <f t="shared" si="31"/>
        <v>1584369.9299999997</v>
      </c>
      <c r="H102" s="15">
        <f t="shared" si="32"/>
        <v>81.010044946783012</v>
      </c>
      <c r="I102" s="15">
        <f t="shared" si="33"/>
        <v>19.028505665901829</v>
      </c>
    </row>
    <row r="103" spans="1:9">
      <c r="A103" s="22" t="s">
        <v>104</v>
      </c>
      <c r="B103" s="17"/>
      <c r="C103" s="18">
        <v>14657100</v>
      </c>
      <c r="D103" s="18">
        <v>14657100</v>
      </c>
      <c r="E103" s="18">
        <v>3236500</v>
      </c>
      <c r="F103" s="18">
        <v>3137295.15</v>
      </c>
      <c r="G103" s="18">
        <f t="shared" si="31"/>
        <v>99204.850000000093</v>
      </c>
      <c r="H103" s="19">
        <f t="shared" si="32"/>
        <v>96.934810752355943</v>
      </c>
      <c r="I103" s="19">
        <f t="shared" si="33"/>
        <v>21.404610393597643</v>
      </c>
    </row>
    <row r="104" spans="1:9" ht="25.5">
      <c r="A104" s="22" t="s">
        <v>6</v>
      </c>
      <c r="B104" s="17"/>
      <c r="C104" s="18">
        <v>20862400</v>
      </c>
      <c r="D104" s="18">
        <v>20862400</v>
      </c>
      <c r="E104" s="18">
        <v>5106700</v>
      </c>
      <c r="F104" s="18">
        <v>3621534.92</v>
      </c>
      <c r="G104" s="18">
        <f t="shared" si="31"/>
        <v>1485165.08</v>
      </c>
      <c r="H104" s="19">
        <f t="shared" si="32"/>
        <v>70.917322732880322</v>
      </c>
      <c r="I104" s="19">
        <f t="shared" si="33"/>
        <v>17.359148132525501</v>
      </c>
    </row>
    <row r="105" spans="1:9" ht="28.5" customHeight="1">
      <c r="A105" s="12" t="s">
        <v>67</v>
      </c>
      <c r="B105" s="13" t="s">
        <v>68</v>
      </c>
      <c r="C105" s="14">
        <f t="shared" ref="C105:E105" si="44">C106+C108</f>
        <v>423331287</v>
      </c>
      <c r="D105" s="14">
        <f t="shared" si="44"/>
        <v>423667280</v>
      </c>
      <c r="E105" s="14">
        <f t="shared" si="44"/>
        <v>65558060</v>
      </c>
      <c r="F105" s="14">
        <f>F106+F108</f>
        <v>59515370.670000002</v>
      </c>
      <c r="G105" s="14">
        <f t="shared" si="31"/>
        <v>6042689.3299999982</v>
      </c>
      <c r="H105" s="15">
        <f t="shared" si="32"/>
        <v>90.782690442639705</v>
      </c>
      <c r="I105" s="15">
        <f t="shared" si="33"/>
        <v>14.047667469151737</v>
      </c>
    </row>
    <row r="106" spans="1:9">
      <c r="A106" s="12" t="s">
        <v>69</v>
      </c>
      <c r="B106" s="13" t="s">
        <v>70</v>
      </c>
      <c r="C106" s="14">
        <f t="shared" ref="C106:E106" si="45">C107</f>
        <v>151252000</v>
      </c>
      <c r="D106" s="14">
        <f t="shared" si="45"/>
        <v>151252000</v>
      </c>
      <c r="E106" s="14">
        <f t="shared" si="45"/>
        <v>33240560</v>
      </c>
      <c r="F106" s="14">
        <f>F107</f>
        <v>29700753</v>
      </c>
      <c r="G106" s="14">
        <f t="shared" si="31"/>
        <v>3539807</v>
      </c>
      <c r="H106" s="15">
        <f t="shared" si="32"/>
        <v>89.350940537704531</v>
      </c>
      <c r="I106" s="15">
        <f t="shared" si="33"/>
        <v>19.636601830058446</v>
      </c>
    </row>
    <row r="107" spans="1:9" ht="19.5" customHeight="1">
      <c r="A107" s="16" t="s">
        <v>11</v>
      </c>
      <c r="B107" s="17"/>
      <c r="C107" s="18">
        <v>151252000</v>
      </c>
      <c r="D107" s="18">
        <v>151252000</v>
      </c>
      <c r="E107" s="18">
        <v>33240560</v>
      </c>
      <c r="F107" s="18">
        <v>29700753</v>
      </c>
      <c r="G107" s="18">
        <f t="shared" si="31"/>
        <v>3539807</v>
      </c>
      <c r="H107" s="19">
        <f t="shared" si="32"/>
        <v>89.350940537704531</v>
      </c>
      <c r="I107" s="19">
        <f t="shared" si="33"/>
        <v>19.636601830058446</v>
      </c>
    </row>
    <row r="108" spans="1:9">
      <c r="A108" s="12" t="s">
        <v>71</v>
      </c>
      <c r="B108" s="13" t="s">
        <v>72</v>
      </c>
      <c r="C108" s="14">
        <f t="shared" ref="C108:E108" si="46">SUM(C109:C110)</f>
        <v>272079287</v>
      </c>
      <c r="D108" s="14">
        <f t="shared" si="46"/>
        <v>272415280</v>
      </c>
      <c r="E108" s="14">
        <f t="shared" si="46"/>
        <v>32317500</v>
      </c>
      <c r="F108" s="14">
        <f>SUM(F109:F110)</f>
        <v>29814617.670000002</v>
      </c>
      <c r="G108" s="14">
        <f t="shared" si="31"/>
        <v>2502882.3299999982</v>
      </c>
      <c r="H108" s="15">
        <f t="shared" si="32"/>
        <v>92.255334323508947</v>
      </c>
      <c r="I108" s="15">
        <f t="shared" si="33"/>
        <v>10.944546748625848</v>
      </c>
    </row>
    <row r="109" spans="1:9">
      <c r="A109" s="16" t="s">
        <v>7</v>
      </c>
      <c r="B109" s="17"/>
      <c r="C109" s="18">
        <v>95640700</v>
      </c>
      <c r="D109" s="18">
        <v>95976693</v>
      </c>
      <c r="E109" s="18">
        <v>0</v>
      </c>
      <c r="F109" s="18">
        <v>0</v>
      </c>
      <c r="G109" s="18">
        <f t="shared" si="31"/>
        <v>0</v>
      </c>
      <c r="H109" s="19"/>
      <c r="I109" s="19">
        <f t="shared" si="33"/>
        <v>0</v>
      </c>
    </row>
    <row r="110" spans="1:9" ht="19.5" customHeight="1">
      <c r="A110" s="16" t="s">
        <v>11</v>
      </c>
      <c r="B110" s="17"/>
      <c r="C110" s="18">
        <v>176438587</v>
      </c>
      <c r="D110" s="18">
        <v>176438587</v>
      </c>
      <c r="E110" s="18">
        <v>32317500</v>
      </c>
      <c r="F110" s="18">
        <v>29814617.670000002</v>
      </c>
      <c r="G110" s="18">
        <f t="shared" si="31"/>
        <v>2502882.3299999982</v>
      </c>
      <c r="H110" s="19">
        <f t="shared" si="32"/>
        <v>92.255334323508947</v>
      </c>
      <c r="I110" s="19">
        <f t="shared" si="33"/>
        <v>16.89801430454666</v>
      </c>
    </row>
    <row r="111" spans="1:9" ht="27.75" customHeight="1">
      <c r="A111" s="21" t="s">
        <v>91</v>
      </c>
      <c r="B111" s="13" t="s">
        <v>21</v>
      </c>
      <c r="C111" s="14">
        <f t="shared" ref="C111:E111" si="47">C112+C114+C116</f>
        <v>66342300</v>
      </c>
      <c r="D111" s="14">
        <f t="shared" si="47"/>
        <v>66342300</v>
      </c>
      <c r="E111" s="14">
        <f t="shared" si="47"/>
        <v>19403390</v>
      </c>
      <c r="F111" s="14">
        <f>F112+F114+F116</f>
        <v>18987602.050000001</v>
      </c>
      <c r="G111" s="14">
        <f t="shared" si="31"/>
        <v>415787.94999999925</v>
      </c>
      <c r="H111" s="15">
        <f t="shared" si="32"/>
        <v>97.857137592967007</v>
      </c>
      <c r="I111" s="15">
        <f t="shared" si="33"/>
        <v>28.620656881054774</v>
      </c>
    </row>
    <row r="112" spans="1:9">
      <c r="A112" s="21" t="s">
        <v>22</v>
      </c>
      <c r="B112" s="13" t="s">
        <v>23</v>
      </c>
      <c r="C112" s="14">
        <f t="shared" ref="C112:E112" si="48">C113</f>
        <v>61742300</v>
      </c>
      <c r="D112" s="14">
        <f t="shared" si="48"/>
        <v>61742300</v>
      </c>
      <c r="E112" s="14">
        <f t="shared" si="48"/>
        <v>19403390</v>
      </c>
      <c r="F112" s="14">
        <f>F113</f>
        <v>18987602.050000001</v>
      </c>
      <c r="G112" s="14">
        <f t="shared" si="31"/>
        <v>415787.94999999925</v>
      </c>
      <c r="H112" s="15">
        <f t="shared" si="32"/>
        <v>97.857137592967007</v>
      </c>
      <c r="I112" s="15">
        <f t="shared" si="33"/>
        <v>30.752987902944984</v>
      </c>
    </row>
    <row r="113" spans="1:9">
      <c r="A113" s="22" t="s">
        <v>24</v>
      </c>
      <c r="B113" s="17"/>
      <c r="C113" s="18">
        <v>61742300</v>
      </c>
      <c r="D113" s="18">
        <v>61742300</v>
      </c>
      <c r="E113" s="18">
        <v>19403390</v>
      </c>
      <c r="F113" s="18">
        <v>18987602.050000001</v>
      </c>
      <c r="G113" s="18">
        <f t="shared" si="31"/>
        <v>415787.94999999925</v>
      </c>
      <c r="H113" s="19">
        <f t="shared" si="32"/>
        <v>97.857137592967007</v>
      </c>
      <c r="I113" s="19">
        <f t="shared" si="33"/>
        <v>30.752987902944984</v>
      </c>
    </row>
    <row r="114" spans="1:9">
      <c r="A114" s="21" t="s">
        <v>25</v>
      </c>
      <c r="B114" s="13" t="s">
        <v>26</v>
      </c>
      <c r="C114" s="14">
        <f t="shared" ref="C114:E114" si="49">C115</f>
        <v>1000000</v>
      </c>
      <c r="D114" s="14">
        <f t="shared" si="49"/>
        <v>1000000</v>
      </c>
      <c r="E114" s="14">
        <f t="shared" si="49"/>
        <v>0</v>
      </c>
      <c r="F114" s="14">
        <f>F115</f>
        <v>0</v>
      </c>
      <c r="G114" s="14">
        <f t="shared" si="31"/>
        <v>0</v>
      </c>
      <c r="H114" s="15"/>
      <c r="I114" s="15">
        <f t="shared" si="33"/>
        <v>0</v>
      </c>
    </row>
    <row r="115" spans="1:9">
      <c r="A115" s="22" t="s">
        <v>24</v>
      </c>
      <c r="B115" s="17"/>
      <c r="C115" s="18">
        <v>1000000</v>
      </c>
      <c r="D115" s="18">
        <v>1000000</v>
      </c>
      <c r="E115" s="18">
        <v>0</v>
      </c>
      <c r="F115" s="18">
        <v>0</v>
      </c>
      <c r="G115" s="18">
        <f t="shared" si="31"/>
        <v>0</v>
      </c>
      <c r="H115" s="19"/>
      <c r="I115" s="19">
        <f t="shared" si="33"/>
        <v>0</v>
      </c>
    </row>
    <row r="116" spans="1:9" s="20" customFormat="1" ht="25.5">
      <c r="A116" s="21" t="s">
        <v>27</v>
      </c>
      <c r="B116" s="13" t="s">
        <v>28</v>
      </c>
      <c r="C116" s="14">
        <f t="shared" ref="C116:E116" si="50">C117</f>
        <v>3600000</v>
      </c>
      <c r="D116" s="14">
        <f t="shared" si="50"/>
        <v>3600000</v>
      </c>
      <c r="E116" s="14">
        <f t="shared" si="50"/>
        <v>0</v>
      </c>
      <c r="F116" s="14">
        <f>F117</f>
        <v>0</v>
      </c>
      <c r="G116" s="14">
        <f t="shared" si="31"/>
        <v>0</v>
      </c>
      <c r="H116" s="15"/>
      <c r="I116" s="15">
        <f t="shared" si="33"/>
        <v>0</v>
      </c>
    </row>
    <row r="117" spans="1:9">
      <c r="A117" s="22" t="s">
        <v>24</v>
      </c>
      <c r="B117" s="17"/>
      <c r="C117" s="18">
        <v>3600000</v>
      </c>
      <c r="D117" s="18">
        <v>3600000</v>
      </c>
      <c r="E117" s="18">
        <v>0</v>
      </c>
      <c r="F117" s="18">
        <v>0</v>
      </c>
      <c r="G117" s="14">
        <f t="shared" si="31"/>
        <v>0</v>
      </c>
      <c r="H117" s="15"/>
      <c r="I117" s="15">
        <f t="shared" si="33"/>
        <v>0</v>
      </c>
    </row>
    <row r="118" spans="1:9" ht="28.5" customHeight="1">
      <c r="A118" s="21" t="s">
        <v>4</v>
      </c>
      <c r="B118" s="13" t="s">
        <v>5</v>
      </c>
      <c r="C118" s="14">
        <f t="shared" ref="C118:E118" si="51">SUM(C119:C120)</f>
        <v>83931047</v>
      </c>
      <c r="D118" s="14">
        <f t="shared" si="51"/>
        <v>120378793</v>
      </c>
      <c r="E118" s="14">
        <f t="shared" si="51"/>
        <v>39064866</v>
      </c>
      <c r="F118" s="14">
        <f>SUM(F119:F120)</f>
        <v>35355326.289999999</v>
      </c>
      <c r="G118" s="14">
        <f t="shared" si="31"/>
        <v>3709539.7100000009</v>
      </c>
      <c r="H118" s="15">
        <f t="shared" si="32"/>
        <v>90.504153502024039</v>
      </c>
      <c r="I118" s="15">
        <f t="shared" si="33"/>
        <v>29.370062125477531</v>
      </c>
    </row>
    <row r="119" spans="1:9" ht="25.5">
      <c r="A119" s="22" t="s">
        <v>6</v>
      </c>
      <c r="B119" s="17"/>
      <c r="C119" s="18">
        <v>73709000</v>
      </c>
      <c r="D119" s="18">
        <v>104003659</v>
      </c>
      <c r="E119" s="18">
        <v>38438278</v>
      </c>
      <c r="F119" s="18">
        <v>34811323.869999997</v>
      </c>
      <c r="G119" s="18">
        <f t="shared" si="31"/>
        <v>3626954.1300000027</v>
      </c>
      <c r="H119" s="19">
        <f t="shared" si="32"/>
        <v>90.564212762080544</v>
      </c>
      <c r="I119" s="19">
        <f t="shared" si="33"/>
        <v>33.471249189415538</v>
      </c>
    </row>
    <row r="120" spans="1:9">
      <c r="A120" s="22" t="s">
        <v>7</v>
      </c>
      <c r="B120" s="17"/>
      <c r="C120" s="18">
        <v>10222047</v>
      </c>
      <c r="D120" s="18">
        <v>16375134</v>
      </c>
      <c r="E120" s="18">
        <v>626588</v>
      </c>
      <c r="F120" s="18">
        <v>544002.42000000004</v>
      </c>
      <c r="G120" s="18">
        <f t="shared" si="31"/>
        <v>82585.579999999958</v>
      </c>
      <c r="H120" s="19">
        <f t="shared" si="32"/>
        <v>86.819795463685878</v>
      </c>
      <c r="I120" s="19">
        <f t="shared" si="33"/>
        <v>3.3221249975725389</v>
      </c>
    </row>
    <row r="121" spans="1:9" ht="39.75" customHeight="1">
      <c r="A121" s="21" t="s">
        <v>19</v>
      </c>
      <c r="B121" s="13" t="s">
        <v>20</v>
      </c>
      <c r="C121" s="14">
        <f>SUM(C122:C125)</f>
        <v>1000000</v>
      </c>
      <c r="D121" s="14">
        <f t="shared" ref="D121:F121" si="52">SUM(D122:D125)</f>
        <v>1000000</v>
      </c>
      <c r="E121" s="14">
        <f t="shared" si="52"/>
        <v>320000</v>
      </c>
      <c r="F121" s="14">
        <f t="shared" si="52"/>
        <v>319000</v>
      </c>
      <c r="G121" s="14">
        <f t="shared" si="31"/>
        <v>1000</v>
      </c>
      <c r="H121" s="15">
        <f t="shared" si="32"/>
        <v>99.6875</v>
      </c>
      <c r="I121" s="15">
        <f t="shared" si="33"/>
        <v>31.900000000000002</v>
      </c>
    </row>
    <row r="122" spans="1:9">
      <c r="A122" s="22" t="s">
        <v>104</v>
      </c>
      <c r="B122" s="17"/>
      <c r="C122" s="18">
        <v>110000</v>
      </c>
      <c r="D122" s="18">
        <v>110000</v>
      </c>
      <c r="E122" s="18">
        <v>100000</v>
      </c>
      <c r="F122" s="18">
        <v>99000</v>
      </c>
      <c r="G122" s="18">
        <f t="shared" si="31"/>
        <v>1000</v>
      </c>
      <c r="H122" s="19">
        <f t="shared" si="32"/>
        <v>99</v>
      </c>
      <c r="I122" s="19">
        <f t="shared" si="33"/>
        <v>90</v>
      </c>
    </row>
    <row r="123" spans="1:9" ht="15.75" customHeight="1">
      <c r="A123" s="22" t="s">
        <v>16</v>
      </c>
      <c r="B123" s="17"/>
      <c r="C123" s="18">
        <v>360000</v>
      </c>
      <c r="D123" s="18">
        <v>360000</v>
      </c>
      <c r="E123" s="18">
        <v>0</v>
      </c>
      <c r="F123" s="18">
        <v>0</v>
      </c>
      <c r="G123" s="18">
        <f t="shared" si="31"/>
        <v>0</v>
      </c>
      <c r="H123" s="19"/>
      <c r="I123" s="19">
        <f t="shared" si="33"/>
        <v>0</v>
      </c>
    </row>
    <row r="124" spans="1:9">
      <c r="A124" s="22" t="s">
        <v>17</v>
      </c>
      <c r="B124" s="17"/>
      <c r="C124" s="18">
        <v>470000</v>
      </c>
      <c r="D124" s="18">
        <v>470000</v>
      </c>
      <c r="E124" s="18">
        <v>220000</v>
      </c>
      <c r="F124" s="18">
        <v>220000</v>
      </c>
      <c r="G124" s="18">
        <f t="shared" si="31"/>
        <v>0</v>
      </c>
      <c r="H124" s="19">
        <f t="shared" si="32"/>
        <v>100</v>
      </c>
      <c r="I124" s="19">
        <f t="shared" si="33"/>
        <v>46.808510638297875</v>
      </c>
    </row>
    <row r="125" spans="1:9">
      <c r="A125" s="22" t="s">
        <v>18</v>
      </c>
      <c r="B125" s="17"/>
      <c r="C125" s="18">
        <v>60000</v>
      </c>
      <c r="D125" s="18">
        <v>60000</v>
      </c>
      <c r="E125" s="18">
        <v>0</v>
      </c>
      <c r="F125" s="18">
        <v>0</v>
      </c>
      <c r="G125" s="18">
        <f t="shared" si="31"/>
        <v>0</v>
      </c>
      <c r="H125" s="19"/>
      <c r="I125" s="19">
        <f t="shared" si="33"/>
        <v>0</v>
      </c>
    </row>
    <row r="126" spans="1:9" ht="42.75" customHeight="1">
      <c r="A126" s="12" t="s">
        <v>54</v>
      </c>
      <c r="B126" s="13" t="s">
        <v>55</v>
      </c>
      <c r="C126" s="14">
        <f t="shared" ref="C126:E126" si="53">SUM(C127:C128)</f>
        <v>2412200</v>
      </c>
      <c r="D126" s="14">
        <f t="shared" si="53"/>
        <v>2412200</v>
      </c>
      <c r="E126" s="14">
        <f t="shared" si="53"/>
        <v>239900</v>
      </c>
      <c r="F126" s="14">
        <f>SUM(F127:F128)</f>
        <v>229652.13</v>
      </c>
      <c r="G126" s="14">
        <f t="shared" si="31"/>
        <v>10247.869999999995</v>
      </c>
      <c r="H126" s="15">
        <f t="shared" si="32"/>
        <v>95.728274280950401</v>
      </c>
      <c r="I126" s="15">
        <f t="shared" si="33"/>
        <v>9.5204431639167577</v>
      </c>
    </row>
    <row r="127" spans="1:9">
      <c r="A127" s="16" t="s">
        <v>104</v>
      </c>
      <c r="B127" s="17"/>
      <c r="C127" s="18">
        <v>1000000</v>
      </c>
      <c r="D127" s="18">
        <v>1000000</v>
      </c>
      <c r="E127" s="18">
        <v>0</v>
      </c>
      <c r="F127" s="18">
        <v>0</v>
      </c>
      <c r="G127" s="18">
        <f t="shared" si="31"/>
        <v>0</v>
      </c>
      <c r="H127" s="19"/>
      <c r="I127" s="19">
        <f t="shared" si="33"/>
        <v>0</v>
      </c>
    </row>
    <row r="128" spans="1:9" ht="18.75" customHeight="1">
      <c r="A128" s="16" t="s">
        <v>16</v>
      </c>
      <c r="B128" s="17"/>
      <c r="C128" s="18">
        <v>1412200</v>
      </c>
      <c r="D128" s="18">
        <v>1412200</v>
      </c>
      <c r="E128" s="18">
        <v>239900</v>
      </c>
      <c r="F128" s="18">
        <v>229652.13</v>
      </c>
      <c r="G128" s="18">
        <f t="shared" si="31"/>
        <v>10247.869999999995</v>
      </c>
      <c r="H128" s="19">
        <f t="shared" si="32"/>
        <v>95.728274280950401</v>
      </c>
      <c r="I128" s="19">
        <f t="shared" si="33"/>
        <v>16.262011754708965</v>
      </c>
    </row>
    <row r="129" spans="1:9">
      <c r="A129" s="25" t="s">
        <v>92</v>
      </c>
      <c r="B129" s="26"/>
      <c r="C129" s="27">
        <f>C5+C24+C26+C33+C40+C50+C67+C81+C93+C105+C111+C118+C121+C126+C18</f>
        <v>6066815260</v>
      </c>
      <c r="D129" s="27">
        <f t="shared" ref="D129:F129" si="54">D5+D24+D26+D33+D40+D50+D67+D81+D93+D105+D111+D118+D121+D126+D18</f>
        <v>6336073176</v>
      </c>
      <c r="E129" s="27">
        <f t="shared" si="54"/>
        <v>1231995117</v>
      </c>
      <c r="F129" s="27">
        <f t="shared" si="54"/>
        <v>1091689906.6099997</v>
      </c>
      <c r="G129" s="27">
        <f>G5+G24+G26+G33+G40+G50+G67+G81+G93+G105+G111+G118+G121+G126+G18</f>
        <v>140305210.39000005</v>
      </c>
      <c r="H129" s="15">
        <f t="shared" ref="H129" si="55">(F129/E129)*100</f>
        <v>88.611544927900852</v>
      </c>
      <c r="I129" s="15">
        <f t="shared" ref="I129" si="56">(F129/D129)*100</f>
        <v>17.229755343501097</v>
      </c>
    </row>
    <row r="132" spans="1:9">
      <c r="D132" s="28"/>
    </row>
  </sheetData>
  <autoFilter ref="A4:I129"/>
  <mergeCells count="1">
    <mergeCell ref="A1:I1"/>
  </mergeCells>
  <pageMargins left="0.70866141732283472" right="0.70866141732283472" top="0.74803149606299213" bottom="0" header="0.31496062992125984" footer="0.31496062992125984"/>
  <pageSetup paperSize="9" scale="74" fitToHeight="4" orientation="landscape" r:id="rId1"/>
  <headerFooter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программы</vt:lpstr>
      <vt:lpstr>Лист2</vt:lpstr>
      <vt:lpstr>Лист3</vt:lpstr>
      <vt:lpstr>программы!Заголовки_для_печати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2016-05-23T07:38:31Z</cp:lastPrinted>
  <dcterms:created xsi:type="dcterms:W3CDTF">2014-05-23T06:49:41Z</dcterms:created>
  <dcterms:modified xsi:type="dcterms:W3CDTF">2016-05-23T07:38:33Z</dcterms:modified>
</cp:coreProperties>
</file>