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20" windowWidth="19320" windowHeight="6900"/>
  </bookViews>
  <sheets>
    <sheet name="муниципальные" sheetId="33" r:id="rId1"/>
    <sheet name="ведомственная 1" sheetId="37" r:id="rId2"/>
    <sheet name="ведомственная" sheetId="36" state="hidden" r:id="rId3"/>
  </sheets>
  <definedNames>
    <definedName name="_xlnm._FilterDatabase" localSheetId="0" hidden="1">муниципальные!$A$4:$Z$19</definedName>
    <definedName name="_xlnm.Print_Titles" localSheetId="0">муниципальные!$2:$3</definedName>
    <definedName name="_xlnm.Print_Area" localSheetId="0">муниципальные!$A$1:$Z$19</definedName>
  </definedNames>
  <calcPr calcId="125725"/>
</workbook>
</file>

<file path=xl/calcChain.xml><?xml version="1.0" encoding="utf-8"?>
<calcChain xmlns="http://schemas.openxmlformats.org/spreadsheetml/2006/main">
  <c r="D5" i="37"/>
  <c r="E5"/>
  <c r="F5"/>
  <c r="G5"/>
  <c r="M16" i="33"/>
  <c r="P16"/>
  <c r="Q16"/>
  <c r="R16"/>
  <c r="M10"/>
  <c r="P10"/>
  <c r="Q10"/>
  <c r="R10"/>
  <c r="M7"/>
  <c r="P7"/>
  <c r="Q7"/>
  <c r="Q6" s="1"/>
  <c r="R7"/>
  <c r="M6"/>
  <c r="R6" l="1"/>
  <c r="P6"/>
  <c r="E16" l="1"/>
  <c r="F16"/>
  <c r="G16"/>
  <c r="I16"/>
  <c r="J16"/>
  <c r="K16"/>
  <c r="T16"/>
  <c r="W16"/>
  <c r="Y16"/>
  <c r="Z16"/>
  <c r="D16"/>
  <c r="E10"/>
  <c r="F10"/>
  <c r="G10"/>
  <c r="I10"/>
  <c r="T10" s="1"/>
  <c r="J10"/>
  <c r="K10"/>
  <c r="V10" s="1"/>
  <c r="D10"/>
  <c r="H12"/>
  <c r="H13"/>
  <c r="H14"/>
  <c r="H15"/>
  <c r="H11"/>
  <c r="H10" l="1"/>
  <c r="E7"/>
  <c r="E6" s="1"/>
  <c r="F7"/>
  <c r="F6" s="1"/>
  <c r="G7"/>
  <c r="G6" s="1"/>
  <c r="I7"/>
  <c r="I6" s="1"/>
  <c r="J7"/>
  <c r="J6" s="1"/>
  <c r="K7"/>
  <c r="K6" s="1"/>
  <c r="D7"/>
  <c r="D6" s="1"/>
  <c r="S7" i="37" l="1"/>
  <c r="P7"/>
  <c r="K7"/>
  <c r="N7" s="1"/>
  <c r="H7"/>
  <c r="T7" s="1"/>
  <c r="U7" s="1"/>
  <c r="S6"/>
  <c r="P6"/>
  <c r="K6"/>
  <c r="H6"/>
  <c r="T6" s="1"/>
  <c r="M5"/>
  <c r="L5"/>
  <c r="J5"/>
  <c r="I5"/>
  <c r="Q7" l="1"/>
  <c r="Q6"/>
  <c r="S5"/>
  <c r="U6"/>
  <c r="T5"/>
  <c r="H5"/>
  <c r="K5"/>
  <c r="P5"/>
  <c r="N6"/>
  <c r="Q5" l="1"/>
  <c r="N5"/>
  <c r="U5"/>
  <c r="Y8" i="33" l="1"/>
  <c r="Y9"/>
  <c r="N18" l="1"/>
  <c r="N19"/>
  <c r="N17"/>
  <c r="N16" s="1"/>
  <c r="N12"/>
  <c r="N13"/>
  <c r="L13" s="1"/>
  <c r="N14"/>
  <c r="N15"/>
  <c r="N11"/>
  <c r="N8"/>
  <c r="N7" s="1"/>
  <c r="N9"/>
  <c r="N10" l="1"/>
  <c r="N6" s="1"/>
  <c r="X13"/>
  <c r="O13"/>
  <c r="M7" i="36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L8" i="33" l="1"/>
  <c r="L9"/>
  <c r="L11"/>
  <c r="L12"/>
  <c r="L14"/>
  <c r="L15"/>
  <c r="L17"/>
  <c r="L18"/>
  <c r="L19"/>
  <c r="L7" l="1"/>
  <c r="L16"/>
  <c r="L10"/>
  <c r="L6" l="1"/>
  <c r="O14" l="1"/>
  <c r="W14"/>
  <c r="X14" s="1"/>
  <c r="O11" l="1"/>
  <c r="O9"/>
  <c r="H9"/>
  <c r="X9" s="1"/>
  <c r="W11" l="1"/>
  <c r="X11" s="1"/>
  <c r="V16" l="1"/>
  <c r="Y7" l="1"/>
  <c r="O12"/>
  <c r="O15"/>
  <c r="O17"/>
  <c r="O18"/>
  <c r="O19"/>
  <c r="X15"/>
  <c r="H17"/>
  <c r="H18"/>
  <c r="X18" s="1"/>
  <c r="H19"/>
  <c r="X19" s="1"/>
  <c r="O8"/>
  <c r="O7" s="1"/>
  <c r="H8"/>
  <c r="H7" s="1"/>
  <c r="O10" l="1"/>
  <c r="O16"/>
  <c r="O6" s="1"/>
  <c r="X17"/>
  <c r="H16"/>
  <c r="H6" s="1"/>
  <c r="X16"/>
  <c r="W12"/>
  <c r="X12" s="1"/>
  <c r="W8"/>
  <c r="T7"/>
  <c r="V7"/>
  <c r="Y6"/>
  <c r="W10" l="1"/>
  <c r="X10" s="1"/>
  <c r="X8"/>
  <c r="W7"/>
  <c r="T6"/>
  <c r="S10"/>
  <c r="V6"/>
  <c r="X7" l="1"/>
  <c r="W6"/>
  <c r="X6" s="1"/>
  <c r="S6"/>
  <c r="S16" l="1"/>
  <c r="S7" l="1"/>
</calcChain>
</file>

<file path=xl/sharedStrings.xml><?xml version="1.0" encoding="utf-8"?>
<sst xmlns="http://schemas.openxmlformats.org/spreadsheetml/2006/main" count="133" uniqueCount="70">
  <si>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</si>
  <si>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</si>
  <si>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</si>
  <si>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</si>
  <si>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</si>
  <si>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</si>
  <si>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</si>
  <si>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</si>
  <si>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</si>
  <si>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КК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</si>
  <si>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</si>
  <si>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</si>
  <si>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Администрация города Нефтеюганска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</si>
  <si>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</si>
  <si>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</si>
  <si>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</si>
  <si>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</si>
  <si>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</si>
  <si>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Всего</t>
  </si>
  <si>
    <t>окружной бюджет</t>
  </si>
  <si>
    <t>местный бюджет</t>
  </si>
  <si>
    <t>4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</si>
  <si>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</si>
  <si>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</si>
  <si>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</si>
  <si>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</si>
  <si>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</si>
  <si>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</si>
  <si>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</si>
  <si>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</si>
  <si>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9.2.3</t>
  </si>
  <si>
    <t>9.2.4</t>
  </si>
  <si>
    <t>9.3</t>
  </si>
  <si>
    <t>9.3.1</t>
  </si>
  <si>
    <t>ПЛАН  на 2015 год (рублей)</t>
  </si>
  <si>
    <t>% исполнения  к плану года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</si>
  <si>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</si>
  <si>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</si>
  <si>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</si>
  <si>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</si>
  <si>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</si>
  <si>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</si>
  <si>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</si>
  <si>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</si>
  <si>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</si>
  <si>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9.2.5</t>
  </si>
  <si>
    <t>% исполнения  к финансированию</t>
  </si>
  <si>
    <t>Профинансировано на 01.12.2015 (рублей)</t>
  </si>
  <si>
    <t xml:space="preserve">Аукцион состоится в декабре 2015 года, средства переходящие </t>
  </si>
  <si>
    <t xml:space="preserve">% исполнения к плану 9 месяцев 2015  года 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</si>
  <si>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</si>
  <si>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</si>
  <si>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</si>
  <si>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</si>
  <si>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</si>
  <si>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</si>
  <si>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</si>
  <si>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</si>
  <si>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</si>
  <si>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</si>
  <si>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Установка искусственный дорожных неровностей для принудительного снижения скоростного режима на внутриквартальных проездах</t>
  </si>
  <si>
    <t>Перенос светофорных секций на пересечении ул. Жилая - ул. Усть-Балыкская</t>
  </si>
  <si>
    <t>Приобретение и монтаж волокно-оптической линии передач для установки комплексов фото, видео фиксации, нарушений правил дорожного движения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</si>
  <si>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</si>
  <si>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Информирование населения о деятельности органов местного самоуправления муниципального образования город Нефтеюганск на 2016 год</t>
  </si>
  <si>
    <t>Отчет об исполнении сетевого плана-графика на 2016 год по реализации ведомственных программ муниципального образования город Нефтеюганск</t>
  </si>
  <si>
    <t>ПЛАН  на 20165 год (рублей)</t>
  </si>
  <si>
    <t>% исполнения  к плану 2016 года</t>
  </si>
  <si>
    <t>Кассовый расход на 01.02.2016  (рублей)</t>
  </si>
  <si>
    <t>Кассовый расход на 01.02.2016 (рублей)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</si>
</sst>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6" xfId="0" applyFill="1" applyBorder="1" applyAlignment="1"/>
    <xf numFmtId="0" fontId="4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164" fontId="8" fillId="0" borderId="9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5"/>
  <sheetViews>
    <sheetView tabSelected="1" zoomScale="70" zoomScaleNormal="70" zoomScaleSheetLayoutView="70" workbookViewId="0">
      <pane ySplit="3" topLeftCell="A4" activePane="bottomLeft" state="frozen"/>
      <selection pane="bottomLeft" activeCell="P30" sqref="P30"/>
    </sheetView>
  </sheetViews>
  <sheetFormatPr defaultColWidth="9.140625" defaultRowHeight="18.75"/>
  <cols>
    <col min="1" max="1" width="10.140625" style="16" customWidth="1"/>
    <col min="2" max="2" width="54.85546875" style="12" customWidth="1"/>
    <col min="3" max="3" width="13.140625" style="12" customWidth="1"/>
    <col min="4" max="4" width="26" style="12" customWidth="1"/>
    <col min="5" max="5" width="18.7109375" style="12" hidden="1" customWidth="1"/>
    <col min="6" max="6" width="18.5703125" style="12" hidden="1" customWidth="1"/>
    <col min="7" max="7" width="19" style="12" hidden="1" customWidth="1"/>
    <col min="8" max="8" width="24.85546875" style="12" customWidth="1"/>
    <col min="9" max="10" width="23" style="12" customWidth="1"/>
    <col min="11" max="11" width="24.28515625" style="12" customWidth="1"/>
    <col min="12" max="12" width="26" style="12" hidden="1" customWidth="1"/>
    <col min="13" max="13" width="25.140625" style="12" hidden="1" customWidth="1"/>
    <col min="14" max="14" width="25.5703125" style="12" hidden="1" customWidth="1"/>
    <col min="15" max="15" width="22.85546875" style="14" customWidth="1"/>
    <col min="16" max="17" width="25.42578125" style="14" customWidth="1"/>
    <col min="18" max="18" width="24" style="14" customWidth="1"/>
    <col min="19" max="19" width="17" style="15" customWidth="1"/>
    <col min="20" max="20" width="16.7109375" style="15" customWidth="1"/>
    <col min="21" max="21" width="16.5703125" style="15" customWidth="1"/>
    <col min="22" max="22" width="17.140625" style="15" customWidth="1"/>
    <col min="23" max="23" width="22.85546875" style="18" hidden="1" customWidth="1"/>
    <col min="24" max="24" width="15.28515625" style="18" hidden="1" customWidth="1"/>
    <col min="25" max="25" width="15.85546875" style="18" hidden="1" customWidth="1"/>
    <col min="26" max="26" width="80.85546875" style="20" hidden="1" customWidth="1"/>
    <col min="27" max="27" width="14.5703125" style="12" customWidth="1"/>
    <col min="28" max="28" width="14.7109375" style="12" bestFit="1" customWidth="1"/>
    <col min="29" max="16384" width="9.140625" style="12"/>
  </cols>
  <sheetData>
    <row r="1" spans="1:26" s="9" customFormat="1" ht="62.25" customHeight="1">
      <c r="A1" s="60" t="s">
        <v>50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18"/>
      <c r="X1" s="18"/>
      <c r="Y1" s="18"/>
      <c r="Z1" s="20"/>
    </row>
    <row r="2" spans="1:26" s="10" customFormat="1" ht="23.25" customHeight="1">
      <c r="A2" s="62" t="s">
        <v>0</v>
      </c>
      <c r="B2" s="5" t="s">
        <v>1</v>
      </c>
      <c r="C2" s="63" t="s">
        <v>13</v>
      </c>
      <c r="D2" s="69" t="s">
        <v>52</v>
      </c>
      <c r="E2" s="69" t="s">
        <v>53</v>
      </c>
      <c r="F2" s="69" t="s">
        <v>54</v>
      </c>
      <c r="G2" s="69" t="s">
        <v>55</v>
      </c>
      <c r="H2" s="64" t="s">
        <v>51</v>
      </c>
      <c r="I2" s="64"/>
      <c r="J2" s="64"/>
      <c r="K2" s="64"/>
      <c r="L2" s="64" t="s">
        <v>47</v>
      </c>
      <c r="M2" s="64"/>
      <c r="N2" s="64"/>
      <c r="O2" s="65" t="s">
        <v>68</v>
      </c>
      <c r="P2" s="65"/>
      <c r="Q2" s="65"/>
      <c r="R2" s="65"/>
      <c r="S2" s="66" t="s">
        <v>35</v>
      </c>
      <c r="T2" s="67"/>
      <c r="U2" s="67"/>
      <c r="V2" s="68"/>
      <c r="W2" s="6" t="s">
        <v>37</v>
      </c>
      <c r="X2" s="6" t="s">
        <v>38</v>
      </c>
      <c r="Y2" s="6" t="s">
        <v>46</v>
      </c>
      <c r="Z2" s="71" t="s">
        <v>36</v>
      </c>
    </row>
    <row r="3" spans="1:26" s="10" customFormat="1" ht="51.75" customHeight="1">
      <c r="A3" s="62"/>
      <c r="B3" s="50" t="s">
        <v>2</v>
      </c>
      <c r="C3" s="63"/>
      <c r="D3" s="70"/>
      <c r="E3" s="70"/>
      <c r="F3" s="70"/>
      <c r="G3" s="70"/>
      <c r="H3" s="51" t="s">
        <v>18</v>
      </c>
      <c r="I3" s="51" t="s">
        <v>19</v>
      </c>
      <c r="J3" s="51" t="s">
        <v>56</v>
      </c>
      <c r="K3" s="51" t="s">
        <v>20</v>
      </c>
      <c r="L3" s="51" t="s">
        <v>18</v>
      </c>
      <c r="M3" s="51" t="s">
        <v>19</v>
      </c>
      <c r="N3" s="51" t="s">
        <v>20</v>
      </c>
      <c r="O3" s="51" t="s">
        <v>18</v>
      </c>
      <c r="P3" s="51" t="s">
        <v>19</v>
      </c>
      <c r="Q3" s="51" t="s">
        <v>56</v>
      </c>
      <c r="R3" s="51" t="s">
        <v>20</v>
      </c>
      <c r="S3" s="6" t="s">
        <v>18</v>
      </c>
      <c r="T3" s="6" t="s">
        <v>19</v>
      </c>
      <c r="U3" s="6" t="s">
        <v>56</v>
      </c>
      <c r="V3" s="6" t="s">
        <v>20</v>
      </c>
      <c r="W3" s="6"/>
      <c r="X3" s="6"/>
      <c r="Y3" s="6" t="s">
        <v>19</v>
      </c>
      <c r="Z3" s="72"/>
    </row>
    <row r="4" spans="1:26" s="10" customFormat="1" ht="21.75" customHeight="1">
      <c r="A4" s="49" t="s">
        <v>6</v>
      </c>
      <c r="B4" s="7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7">
        <v>9</v>
      </c>
      <c r="J4" s="7"/>
      <c r="K4" s="8">
        <v>10</v>
      </c>
      <c r="L4" s="8">
        <v>7</v>
      </c>
      <c r="M4" s="8">
        <v>8</v>
      </c>
      <c r="N4" s="8">
        <v>9</v>
      </c>
      <c r="O4" s="8">
        <v>7</v>
      </c>
      <c r="P4" s="7">
        <v>8</v>
      </c>
      <c r="Q4" s="7">
        <v>9</v>
      </c>
      <c r="R4" s="8">
        <v>10</v>
      </c>
      <c r="S4" s="8">
        <v>11</v>
      </c>
      <c r="T4" s="8">
        <v>12</v>
      </c>
      <c r="U4" s="8">
        <v>13</v>
      </c>
      <c r="V4" s="8">
        <v>14</v>
      </c>
      <c r="W4" s="8">
        <v>13</v>
      </c>
      <c r="X4" s="8">
        <v>14</v>
      </c>
      <c r="Y4" s="8">
        <v>19</v>
      </c>
      <c r="Z4" s="8">
        <v>15</v>
      </c>
    </row>
    <row r="5" spans="1:26" s="10" customFormat="1" ht="28.5" customHeight="1">
      <c r="A5" s="53" t="s">
        <v>12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7"/>
      <c r="X5" s="57"/>
      <c r="Y5" s="57"/>
      <c r="Z5" s="58"/>
    </row>
    <row r="6" spans="1:26" s="10" customFormat="1" ht="100.5" customHeight="1">
      <c r="A6" s="1" t="s">
        <v>23</v>
      </c>
      <c r="B6" s="55" t="s">
        <v>10</v>
      </c>
      <c r="C6" s="55"/>
      <c r="D6" s="4">
        <f>D7+D10+D16</f>
        <v>780600</v>
      </c>
      <c r="E6" s="4">
        <f t="shared" ref="E6:R6" si="0">E7+E10+E16</f>
        <v>2629100</v>
      </c>
      <c r="F6" s="4">
        <f t="shared" si="0"/>
        <v>3724600</v>
      </c>
      <c r="G6" s="4">
        <f t="shared" si="0"/>
        <v>1695300</v>
      </c>
      <c r="H6" s="4">
        <f t="shared" si="0"/>
        <v>8829600</v>
      </c>
      <c r="I6" s="4">
        <f t="shared" si="0"/>
        <v>749400</v>
      </c>
      <c r="J6" s="4">
        <f t="shared" si="0"/>
        <v>0</v>
      </c>
      <c r="K6" s="4">
        <f t="shared" si="0"/>
        <v>8080200</v>
      </c>
      <c r="L6" s="4">
        <f t="shared" si="0"/>
        <v>391200</v>
      </c>
      <c r="M6" s="4">
        <f t="shared" si="0"/>
        <v>391200</v>
      </c>
      <c r="N6" s="4">
        <f t="shared" si="0"/>
        <v>0</v>
      </c>
      <c r="O6" s="4">
        <f t="shared" si="0"/>
        <v>0</v>
      </c>
      <c r="P6" s="4">
        <f t="shared" si="0"/>
        <v>0</v>
      </c>
      <c r="Q6" s="4">
        <f t="shared" si="0"/>
        <v>0</v>
      </c>
      <c r="R6" s="4">
        <f t="shared" si="0"/>
        <v>0</v>
      </c>
      <c r="S6" s="2">
        <f>O6/H6*100</f>
        <v>0</v>
      </c>
      <c r="T6" s="4">
        <f>P6/I6*100</f>
        <v>0</v>
      </c>
      <c r="U6" s="4">
        <v>0</v>
      </c>
      <c r="V6" s="33">
        <f t="shared" ref="V6:V7" si="1">R6/K6*100</f>
        <v>0</v>
      </c>
      <c r="W6" s="4">
        <f>W7+W10+W16</f>
        <v>4126554.99</v>
      </c>
      <c r="X6" s="19">
        <f t="shared" ref="X6:X19" si="2">W6/H6*100</f>
        <v>46.735469217178583</v>
      </c>
      <c r="Y6" s="19">
        <f t="shared" ref="Y6:Y9" si="3">P6/M6*100</f>
        <v>0</v>
      </c>
      <c r="Z6" s="39"/>
    </row>
    <row r="7" spans="1:26" s="11" customFormat="1" ht="48" customHeight="1">
      <c r="A7" s="1" t="s">
        <v>24</v>
      </c>
      <c r="B7" s="47" t="s">
        <v>15</v>
      </c>
      <c r="C7" s="3"/>
      <c r="D7" s="4">
        <f>SUM(D8:D9)</f>
        <v>728100</v>
      </c>
      <c r="E7" s="4">
        <f t="shared" ref="E7:R7" si="4">SUM(E8:E9)</f>
        <v>1188600</v>
      </c>
      <c r="F7" s="4">
        <f t="shared" si="4"/>
        <v>1092100</v>
      </c>
      <c r="G7" s="4">
        <f t="shared" si="4"/>
        <v>1552800</v>
      </c>
      <c r="H7" s="4">
        <f t="shared" si="4"/>
        <v>4561600</v>
      </c>
      <c r="I7" s="4">
        <f t="shared" si="4"/>
        <v>135000</v>
      </c>
      <c r="J7" s="4">
        <f t="shared" si="4"/>
        <v>0</v>
      </c>
      <c r="K7" s="4">
        <f t="shared" si="4"/>
        <v>4426600</v>
      </c>
      <c r="L7" s="4">
        <f t="shared" si="4"/>
        <v>391200</v>
      </c>
      <c r="M7" s="4">
        <f t="shared" si="4"/>
        <v>391200</v>
      </c>
      <c r="N7" s="4">
        <f t="shared" si="4"/>
        <v>0</v>
      </c>
      <c r="O7" s="4">
        <f t="shared" si="4"/>
        <v>0</v>
      </c>
      <c r="P7" s="4">
        <f t="shared" si="4"/>
        <v>0</v>
      </c>
      <c r="Q7" s="4">
        <f t="shared" si="4"/>
        <v>0</v>
      </c>
      <c r="R7" s="4">
        <f t="shared" si="4"/>
        <v>0</v>
      </c>
      <c r="S7" s="2">
        <f>O7/H7*100</f>
        <v>0</v>
      </c>
      <c r="T7" s="4">
        <f>P7/I7*100</f>
        <v>0</v>
      </c>
      <c r="U7" s="4">
        <v>0</v>
      </c>
      <c r="V7" s="33">
        <f t="shared" si="1"/>
        <v>0</v>
      </c>
      <c r="W7" s="33">
        <f>SUM(W8:W9)</f>
        <v>464076</v>
      </c>
      <c r="X7" s="19">
        <f t="shared" si="2"/>
        <v>10.173535601543318</v>
      </c>
      <c r="Y7" s="19">
        <f t="shared" si="3"/>
        <v>0</v>
      </c>
      <c r="Z7" s="32"/>
    </row>
    <row r="8" spans="1:26" s="10" customFormat="1" ht="43.5" customHeight="1">
      <c r="A8" s="48" t="s">
        <v>25</v>
      </c>
      <c r="B8" s="52" t="s">
        <v>57</v>
      </c>
      <c r="C8" s="17" t="s">
        <v>11</v>
      </c>
      <c r="D8" s="36">
        <v>0</v>
      </c>
      <c r="E8" s="36">
        <v>96500</v>
      </c>
      <c r="F8" s="36">
        <v>0</v>
      </c>
      <c r="G8" s="36">
        <v>96400</v>
      </c>
      <c r="H8" s="34">
        <f t="shared" ref="H8:H9" si="5">I8+K8</f>
        <v>192900</v>
      </c>
      <c r="I8" s="34">
        <v>135000</v>
      </c>
      <c r="J8" s="34">
        <v>0</v>
      </c>
      <c r="K8" s="34">
        <v>57900</v>
      </c>
      <c r="L8" s="34">
        <f t="shared" ref="L8:L19" si="6">M8+N8</f>
        <v>120000</v>
      </c>
      <c r="M8" s="34">
        <v>120000</v>
      </c>
      <c r="N8" s="34">
        <f t="shared" ref="N8:N9" si="7">R8</f>
        <v>0</v>
      </c>
      <c r="O8" s="35">
        <f t="shared" ref="O8:O9" si="8">P8+R8</f>
        <v>0</v>
      </c>
      <c r="P8" s="35">
        <v>0</v>
      </c>
      <c r="Q8" s="35">
        <v>0</v>
      </c>
      <c r="R8" s="35">
        <v>0</v>
      </c>
      <c r="S8" s="35"/>
      <c r="T8" s="35"/>
      <c r="U8" s="35"/>
      <c r="V8" s="34"/>
      <c r="W8" s="34">
        <f t="shared" ref="W8" si="9">H8</f>
        <v>192900</v>
      </c>
      <c r="X8" s="37">
        <f t="shared" si="2"/>
        <v>100</v>
      </c>
      <c r="Y8" s="37">
        <f t="shared" si="3"/>
        <v>0</v>
      </c>
      <c r="Z8" s="39"/>
    </row>
    <row r="9" spans="1:26" s="10" customFormat="1" ht="42" customHeight="1">
      <c r="A9" s="48" t="s">
        <v>26</v>
      </c>
      <c r="B9" s="52" t="s">
        <v>16</v>
      </c>
      <c r="C9" s="17" t="s">
        <v>3</v>
      </c>
      <c r="D9" s="36">
        <v>728100</v>
      </c>
      <c r="E9" s="36">
        <v>1092100</v>
      </c>
      <c r="F9" s="36">
        <v>1092100</v>
      </c>
      <c r="G9" s="36">
        <v>1456400</v>
      </c>
      <c r="H9" s="34">
        <f t="shared" si="5"/>
        <v>4368700</v>
      </c>
      <c r="I9" s="34">
        <v>0</v>
      </c>
      <c r="J9" s="34">
        <v>0</v>
      </c>
      <c r="K9" s="34">
        <v>4368700</v>
      </c>
      <c r="L9" s="34">
        <f t="shared" si="6"/>
        <v>271200</v>
      </c>
      <c r="M9" s="34">
        <v>271200</v>
      </c>
      <c r="N9" s="34">
        <f t="shared" si="7"/>
        <v>0</v>
      </c>
      <c r="O9" s="35">
        <f t="shared" si="8"/>
        <v>0</v>
      </c>
      <c r="P9" s="35">
        <v>0</v>
      </c>
      <c r="Q9" s="35">
        <v>0</v>
      </c>
      <c r="R9" s="35">
        <v>0</v>
      </c>
      <c r="S9" s="35"/>
      <c r="T9" s="36"/>
      <c r="U9" s="36"/>
      <c r="V9" s="34"/>
      <c r="W9" s="34">
        <v>271176</v>
      </c>
      <c r="X9" s="37">
        <f t="shared" si="2"/>
        <v>6.2072470071188226</v>
      </c>
      <c r="Y9" s="37">
        <f t="shared" si="3"/>
        <v>0</v>
      </c>
      <c r="Z9" s="39"/>
    </row>
    <row r="10" spans="1:26" s="11" customFormat="1" ht="46.5" customHeight="1">
      <c r="A10" s="1" t="s">
        <v>27</v>
      </c>
      <c r="B10" s="47" t="s">
        <v>17</v>
      </c>
      <c r="C10" s="3"/>
      <c r="D10" s="4">
        <f>SUM(D11:D15)</f>
        <v>0</v>
      </c>
      <c r="E10" s="4">
        <f t="shared" ref="E10:R10" si="10">SUM(E11:E15)</f>
        <v>768000</v>
      </c>
      <c r="F10" s="4">
        <f t="shared" si="10"/>
        <v>2500000</v>
      </c>
      <c r="G10" s="4">
        <f t="shared" si="10"/>
        <v>0</v>
      </c>
      <c r="H10" s="4">
        <f t="shared" si="10"/>
        <v>3268000</v>
      </c>
      <c r="I10" s="4">
        <f t="shared" si="10"/>
        <v>614400</v>
      </c>
      <c r="J10" s="4">
        <f t="shared" si="10"/>
        <v>0</v>
      </c>
      <c r="K10" s="4">
        <f t="shared" si="10"/>
        <v>2653600</v>
      </c>
      <c r="L10" s="4">
        <f t="shared" si="10"/>
        <v>0</v>
      </c>
      <c r="M10" s="4">
        <f t="shared" si="10"/>
        <v>0</v>
      </c>
      <c r="N10" s="4">
        <f t="shared" si="10"/>
        <v>0</v>
      </c>
      <c r="O10" s="4">
        <f t="shared" si="10"/>
        <v>0</v>
      </c>
      <c r="P10" s="4">
        <f t="shared" si="10"/>
        <v>0</v>
      </c>
      <c r="Q10" s="4">
        <f t="shared" si="10"/>
        <v>0</v>
      </c>
      <c r="R10" s="4">
        <f t="shared" si="10"/>
        <v>0</v>
      </c>
      <c r="S10" s="2">
        <f t="shared" ref="S10" si="11">O10/H10*100</f>
        <v>0</v>
      </c>
      <c r="T10" s="2">
        <f t="shared" ref="T10" si="12">P10/I10*100</f>
        <v>0</v>
      </c>
      <c r="U10" s="2">
        <v>0</v>
      </c>
      <c r="V10" s="2">
        <f t="shared" ref="V10" si="13">R10/K10*100</f>
        <v>0</v>
      </c>
      <c r="W10" s="33">
        <f>SUM(W11:W15)</f>
        <v>2743532</v>
      </c>
      <c r="X10" s="19">
        <f t="shared" si="2"/>
        <v>83.951407588739286</v>
      </c>
      <c r="Y10" s="37"/>
      <c r="Z10" s="32"/>
    </row>
    <row r="11" spans="1:26" s="10" customFormat="1" ht="46.5" customHeight="1">
      <c r="A11" s="48" t="s">
        <v>28</v>
      </c>
      <c r="B11" s="52" t="s">
        <v>58</v>
      </c>
      <c r="C11" s="17" t="s">
        <v>4</v>
      </c>
      <c r="D11" s="36">
        <v>0</v>
      </c>
      <c r="E11" s="36">
        <v>0</v>
      </c>
      <c r="F11" s="36">
        <v>322000</v>
      </c>
      <c r="G11" s="36">
        <v>0</v>
      </c>
      <c r="H11" s="34">
        <f>SUM(I11:K11)</f>
        <v>322000</v>
      </c>
      <c r="I11" s="34">
        <v>0</v>
      </c>
      <c r="J11" s="34">
        <v>0</v>
      </c>
      <c r="K11" s="34">
        <v>322000</v>
      </c>
      <c r="L11" s="34">
        <f t="shared" si="6"/>
        <v>0</v>
      </c>
      <c r="M11" s="34">
        <v>0</v>
      </c>
      <c r="N11" s="34">
        <f>R11</f>
        <v>0</v>
      </c>
      <c r="O11" s="35">
        <f>P11+R11</f>
        <v>0</v>
      </c>
      <c r="P11" s="35">
        <v>0</v>
      </c>
      <c r="Q11" s="35">
        <v>0</v>
      </c>
      <c r="R11" s="35">
        <v>0</v>
      </c>
      <c r="S11" s="35"/>
      <c r="T11" s="36"/>
      <c r="U11" s="36"/>
      <c r="V11" s="35"/>
      <c r="W11" s="35">
        <f t="shared" ref="W11:W14" si="14">H11</f>
        <v>322000</v>
      </c>
      <c r="X11" s="37">
        <f t="shared" si="2"/>
        <v>100</v>
      </c>
      <c r="Y11" s="37"/>
      <c r="Z11" s="39"/>
    </row>
    <row r="12" spans="1:26" s="10" customFormat="1" ht="53.25" customHeight="1">
      <c r="A12" s="48" t="s">
        <v>29</v>
      </c>
      <c r="B12" s="52" t="s">
        <v>59</v>
      </c>
      <c r="C12" s="17" t="s">
        <v>3</v>
      </c>
      <c r="D12" s="36">
        <v>0</v>
      </c>
      <c r="E12" s="36">
        <v>0</v>
      </c>
      <c r="F12" s="36">
        <v>1055672</v>
      </c>
      <c r="G12" s="36">
        <v>0</v>
      </c>
      <c r="H12" s="34">
        <f t="shared" ref="H12:H15" si="15">SUM(I12:K12)</f>
        <v>1055672</v>
      </c>
      <c r="I12" s="34">
        <v>0</v>
      </c>
      <c r="J12" s="34">
        <v>0</v>
      </c>
      <c r="K12" s="34">
        <v>1055672</v>
      </c>
      <c r="L12" s="34">
        <f t="shared" si="6"/>
        <v>0</v>
      </c>
      <c r="M12" s="34">
        <v>0</v>
      </c>
      <c r="N12" s="34">
        <f t="shared" ref="N12:N15" si="16">R12</f>
        <v>0</v>
      </c>
      <c r="O12" s="35">
        <f t="shared" ref="O12:O19" si="17">P12+R12</f>
        <v>0</v>
      </c>
      <c r="P12" s="35">
        <v>0</v>
      </c>
      <c r="Q12" s="35">
        <v>0</v>
      </c>
      <c r="R12" s="35">
        <v>0</v>
      </c>
      <c r="S12" s="35"/>
      <c r="T12" s="36"/>
      <c r="U12" s="36"/>
      <c r="V12" s="35"/>
      <c r="W12" s="35">
        <f t="shared" si="14"/>
        <v>1055672</v>
      </c>
      <c r="X12" s="37">
        <f t="shared" si="2"/>
        <v>100</v>
      </c>
      <c r="Y12" s="37"/>
      <c r="Z12" s="39"/>
    </row>
    <row r="13" spans="1:26" s="10" customFormat="1" ht="74.25" customHeight="1">
      <c r="A13" s="48" t="s">
        <v>30</v>
      </c>
      <c r="B13" s="52" t="s">
        <v>60</v>
      </c>
      <c r="C13" s="17" t="s">
        <v>3</v>
      </c>
      <c r="D13" s="36">
        <v>0</v>
      </c>
      <c r="E13" s="36">
        <v>0</v>
      </c>
      <c r="F13" s="36">
        <v>994438</v>
      </c>
      <c r="G13" s="36">
        <v>0</v>
      </c>
      <c r="H13" s="34">
        <f t="shared" si="15"/>
        <v>994438</v>
      </c>
      <c r="I13" s="34">
        <v>0</v>
      </c>
      <c r="J13" s="34">
        <v>0</v>
      </c>
      <c r="K13" s="34">
        <v>994438</v>
      </c>
      <c r="L13" s="34">
        <f t="shared" si="6"/>
        <v>0</v>
      </c>
      <c r="M13" s="34">
        <v>0</v>
      </c>
      <c r="N13" s="34">
        <f t="shared" si="16"/>
        <v>0</v>
      </c>
      <c r="O13" s="35">
        <f t="shared" si="17"/>
        <v>0</v>
      </c>
      <c r="P13" s="35">
        <v>0</v>
      </c>
      <c r="Q13" s="35">
        <v>0</v>
      </c>
      <c r="R13" s="35">
        <v>0</v>
      </c>
      <c r="S13" s="35"/>
      <c r="T13" s="36"/>
      <c r="U13" s="36"/>
      <c r="V13" s="35"/>
      <c r="W13" s="35">
        <v>0</v>
      </c>
      <c r="X13" s="37">
        <f t="shared" si="2"/>
        <v>0</v>
      </c>
      <c r="Y13" s="37"/>
      <c r="Z13" s="39" t="s">
        <v>48</v>
      </c>
    </row>
    <row r="14" spans="1:26" s="10" customFormat="1" ht="41.25" customHeight="1">
      <c r="A14" s="48" t="s">
        <v>31</v>
      </c>
      <c r="B14" s="52" t="s">
        <v>61</v>
      </c>
      <c r="C14" s="17" t="s">
        <v>3</v>
      </c>
      <c r="D14" s="36">
        <v>0</v>
      </c>
      <c r="E14" s="36">
        <v>0</v>
      </c>
      <c r="F14" s="36">
        <v>127890</v>
      </c>
      <c r="G14" s="36">
        <v>0</v>
      </c>
      <c r="H14" s="34">
        <f t="shared" si="15"/>
        <v>127890</v>
      </c>
      <c r="I14" s="34">
        <v>0</v>
      </c>
      <c r="J14" s="34">
        <v>0</v>
      </c>
      <c r="K14" s="34">
        <v>127890</v>
      </c>
      <c r="L14" s="34">
        <f t="shared" si="6"/>
        <v>0</v>
      </c>
      <c r="M14" s="34">
        <v>0</v>
      </c>
      <c r="N14" s="34">
        <f t="shared" si="16"/>
        <v>0</v>
      </c>
      <c r="O14" s="35">
        <f t="shared" si="17"/>
        <v>0</v>
      </c>
      <c r="P14" s="35">
        <v>0</v>
      </c>
      <c r="Q14" s="35">
        <v>0</v>
      </c>
      <c r="R14" s="35">
        <v>0</v>
      </c>
      <c r="S14" s="35"/>
      <c r="T14" s="36"/>
      <c r="U14" s="36"/>
      <c r="V14" s="34"/>
      <c r="W14" s="35">
        <f t="shared" si="14"/>
        <v>127890</v>
      </c>
      <c r="X14" s="37">
        <f t="shared" si="2"/>
        <v>100</v>
      </c>
      <c r="Y14" s="37"/>
      <c r="Z14" s="39"/>
    </row>
    <row r="15" spans="1:26" s="10" customFormat="1" ht="78.75" customHeight="1">
      <c r="A15" s="48" t="s">
        <v>45</v>
      </c>
      <c r="B15" s="52" t="s">
        <v>62</v>
      </c>
      <c r="C15" s="17" t="s">
        <v>3</v>
      </c>
      <c r="D15" s="36">
        <v>0</v>
      </c>
      <c r="E15" s="36">
        <v>768000</v>
      </c>
      <c r="F15" s="36">
        <v>0</v>
      </c>
      <c r="G15" s="36">
        <v>0</v>
      </c>
      <c r="H15" s="34">
        <f t="shared" si="15"/>
        <v>768000</v>
      </c>
      <c r="I15" s="34">
        <v>614400</v>
      </c>
      <c r="J15" s="34">
        <v>0</v>
      </c>
      <c r="K15" s="34">
        <v>153600</v>
      </c>
      <c r="L15" s="34">
        <f t="shared" si="6"/>
        <v>0</v>
      </c>
      <c r="M15" s="34">
        <v>0</v>
      </c>
      <c r="N15" s="34">
        <f t="shared" si="16"/>
        <v>0</v>
      </c>
      <c r="O15" s="35">
        <f t="shared" si="17"/>
        <v>0</v>
      </c>
      <c r="P15" s="35">
        <v>0</v>
      </c>
      <c r="Q15" s="35">
        <v>0</v>
      </c>
      <c r="R15" s="35">
        <v>0</v>
      </c>
      <c r="S15" s="35"/>
      <c r="T15" s="36"/>
      <c r="U15" s="36"/>
      <c r="V15" s="34"/>
      <c r="W15" s="35">
        <v>1237970</v>
      </c>
      <c r="X15" s="37">
        <f t="shared" si="2"/>
        <v>161.19401041666669</v>
      </c>
      <c r="Y15" s="37"/>
      <c r="Z15" s="39"/>
    </row>
    <row r="16" spans="1:26" s="11" customFormat="1" ht="59.25" customHeight="1">
      <c r="A16" s="1" t="s">
        <v>32</v>
      </c>
      <c r="B16" s="47" t="s">
        <v>22</v>
      </c>
      <c r="C16" s="3"/>
      <c r="D16" s="4">
        <f>SUM(D17:D19)</f>
        <v>52500</v>
      </c>
      <c r="E16" s="4">
        <f t="shared" ref="E16:Z16" si="18">SUM(E17:E19)</f>
        <v>672500</v>
      </c>
      <c r="F16" s="4">
        <f t="shared" si="18"/>
        <v>132500</v>
      </c>
      <c r="G16" s="4">
        <f t="shared" si="18"/>
        <v>142500</v>
      </c>
      <c r="H16" s="4">
        <f t="shared" si="18"/>
        <v>1000000</v>
      </c>
      <c r="I16" s="4">
        <f t="shared" si="18"/>
        <v>0</v>
      </c>
      <c r="J16" s="4">
        <f t="shared" si="18"/>
        <v>0</v>
      </c>
      <c r="K16" s="4">
        <f t="shared" si="18"/>
        <v>1000000</v>
      </c>
      <c r="L16" s="4">
        <f t="shared" si="18"/>
        <v>0</v>
      </c>
      <c r="M16" s="4">
        <f t="shared" si="18"/>
        <v>0</v>
      </c>
      <c r="N16" s="4">
        <f t="shared" si="18"/>
        <v>0</v>
      </c>
      <c r="O16" s="4">
        <f t="shared" si="18"/>
        <v>0</v>
      </c>
      <c r="P16" s="4">
        <f t="shared" si="18"/>
        <v>0</v>
      </c>
      <c r="Q16" s="4">
        <f t="shared" si="18"/>
        <v>0</v>
      </c>
      <c r="R16" s="4">
        <f t="shared" si="18"/>
        <v>0</v>
      </c>
      <c r="S16" s="4">
        <f t="shared" si="18"/>
        <v>0</v>
      </c>
      <c r="T16" s="4">
        <f t="shared" si="18"/>
        <v>0</v>
      </c>
      <c r="U16" s="4">
        <v>0</v>
      </c>
      <c r="V16" s="4">
        <f t="shared" si="18"/>
        <v>0</v>
      </c>
      <c r="W16" s="4">
        <f t="shared" si="18"/>
        <v>918946.99</v>
      </c>
      <c r="X16" s="4">
        <f t="shared" si="18"/>
        <v>288.08043970588233</v>
      </c>
      <c r="Y16" s="4">
        <f t="shared" si="18"/>
        <v>0</v>
      </c>
      <c r="Z16" s="4">
        <f t="shared" si="18"/>
        <v>0</v>
      </c>
    </row>
    <row r="17" spans="1:26" s="10" customFormat="1" ht="35.25" customHeight="1">
      <c r="A17" s="56" t="s">
        <v>33</v>
      </c>
      <c r="B17" s="59" t="s">
        <v>63</v>
      </c>
      <c r="C17" s="17" t="s">
        <v>4</v>
      </c>
      <c r="D17" s="36">
        <v>52500</v>
      </c>
      <c r="E17" s="36">
        <v>352500</v>
      </c>
      <c r="F17" s="36">
        <v>132500</v>
      </c>
      <c r="G17" s="36">
        <v>142500</v>
      </c>
      <c r="H17" s="34">
        <f>I17+K17</f>
        <v>680000</v>
      </c>
      <c r="I17" s="34">
        <v>0</v>
      </c>
      <c r="J17" s="34">
        <v>0</v>
      </c>
      <c r="K17" s="34">
        <v>680000</v>
      </c>
      <c r="L17" s="34">
        <f t="shared" si="6"/>
        <v>0</v>
      </c>
      <c r="M17" s="34">
        <v>0</v>
      </c>
      <c r="N17" s="36">
        <f>R17</f>
        <v>0</v>
      </c>
      <c r="O17" s="35">
        <f t="shared" si="17"/>
        <v>0</v>
      </c>
      <c r="P17" s="35">
        <v>0</v>
      </c>
      <c r="Q17" s="35">
        <v>0</v>
      </c>
      <c r="R17" s="35">
        <v>0</v>
      </c>
      <c r="S17" s="35"/>
      <c r="T17" s="36"/>
      <c r="U17" s="36"/>
      <c r="V17" s="34"/>
      <c r="W17" s="35">
        <v>598946.99</v>
      </c>
      <c r="X17" s="37">
        <f t="shared" si="2"/>
        <v>88.080439705882355</v>
      </c>
      <c r="Y17" s="37"/>
      <c r="Z17" s="39"/>
    </row>
    <row r="18" spans="1:26" s="10" customFormat="1" ht="34.5" customHeight="1">
      <c r="A18" s="56"/>
      <c r="B18" s="59"/>
      <c r="C18" s="38" t="s">
        <v>9</v>
      </c>
      <c r="D18" s="34">
        <v>0</v>
      </c>
      <c r="E18" s="34">
        <v>300000</v>
      </c>
      <c r="F18" s="34">
        <v>0</v>
      </c>
      <c r="G18" s="34">
        <v>0</v>
      </c>
      <c r="H18" s="34">
        <f>I18+K18</f>
        <v>300000</v>
      </c>
      <c r="I18" s="34">
        <v>0</v>
      </c>
      <c r="J18" s="34">
        <v>0</v>
      </c>
      <c r="K18" s="34">
        <v>300000</v>
      </c>
      <c r="L18" s="34">
        <f t="shared" si="6"/>
        <v>0</v>
      </c>
      <c r="M18" s="34">
        <v>0</v>
      </c>
      <c r="N18" s="36">
        <f t="shared" ref="N18:N19" si="19">R18</f>
        <v>0</v>
      </c>
      <c r="O18" s="35">
        <f t="shared" si="17"/>
        <v>0</v>
      </c>
      <c r="P18" s="35">
        <v>0</v>
      </c>
      <c r="Q18" s="35">
        <v>0</v>
      </c>
      <c r="R18" s="35">
        <v>0</v>
      </c>
      <c r="S18" s="35"/>
      <c r="T18" s="36"/>
      <c r="U18" s="36"/>
      <c r="V18" s="34"/>
      <c r="W18" s="35">
        <v>300000</v>
      </c>
      <c r="X18" s="37">
        <f t="shared" si="2"/>
        <v>100</v>
      </c>
      <c r="Y18" s="37"/>
      <c r="Z18" s="39"/>
    </row>
    <row r="19" spans="1:26" s="10" customFormat="1" ht="33" customHeight="1">
      <c r="A19" s="56"/>
      <c r="B19" s="59"/>
      <c r="C19" s="38" t="s">
        <v>5</v>
      </c>
      <c r="D19" s="34">
        <v>0</v>
      </c>
      <c r="E19" s="34">
        <v>20000</v>
      </c>
      <c r="F19" s="34">
        <v>0</v>
      </c>
      <c r="G19" s="34">
        <v>0</v>
      </c>
      <c r="H19" s="34">
        <f>I19+K19</f>
        <v>20000</v>
      </c>
      <c r="I19" s="34">
        <v>0</v>
      </c>
      <c r="J19" s="34">
        <v>0</v>
      </c>
      <c r="K19" s="34">
        <v>20000</v>
      </c>
      <c r="L19" s="34">
        <f t="shared" si="6"/>
        <v>0</v>
      </c>
      <c r="M19" s="34">
        <v>0</v>
      </c>
      <c r="N19" s="36">
        <f t="shared" si="19"/>
        <v>0</v>
      </c>
      <c r="O19" s="35">
        <f t="shared" si="17"/>
        <v>0</v>
      </c>
      <c r="P19" s="35">
        <v>0</v>
      </c>
      <c r="Q19" s="35">
        <v>0</v>
      </c>
      <c r="R19" s="35">
        <v>0</v>
      </c>
      <c r="S19" s="35"/>
      <c r="T19" s="36"/>
      <c r="U19" s="36"/>
      <c r="V19" s="34"/>
      <c r="W19" s="35">
        <v>20000</v>
      </c>
      <c r="X19" s="37">
        <f t="shared" si="2"/>
        <v>100</v>
      </c>
      <c r="Y19" s="37"/>
    </row>
    <row r="20" spans="1:26">
      <c r="A20" s="13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26">
      <c r="A21" s="13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26">
      <c r="A22" s="13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26">
      <c r="A23" s="13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26">
      <c r="A24" s="13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26">
      <c r="A25" s="13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26">
      <c r="A26" s="13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26">
      <c r="A27" s="1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26">
      <c r="A28" s="1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26">
      <c r="A29" s="1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26">
      <c r="A30" s="1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26">
      <c r="A31" s="13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26">
      <c r="A32" s="1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>
      <c r="A33" s="13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>
      <c r="A34" s="13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>
      <c r="A35" s="1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>
      <c r="A36" s="1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>
      <c r="A37" s="13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>
      <c r="A38" s="1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>
      <c r="A39" s="1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>
      <c r="A40" s="13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>
      <c r="A41" s="13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>
      <c r="A42" s="13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>
      <c r="A43" s="13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>
      <c r="A44" s="13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>
      <c r="A45" s="13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>
      <c r="A46" s="13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>
      <c r="A47" s="13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>
      <c r="A48" s="13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>
      <c r="A49" s="13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>
      <c r="A50" s="13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>
      <c r="A51" s="13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>
      <c r="A52" s="13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A53" s="13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>
      <c r="A54" s="13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>
      <c r="A55" s="13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>
      <c r="A56" s="13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>
      <c r="A57" s="13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>
      <c r="A58" s="13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>
      <c r="A59" s="13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>
      <c r="A60" s="13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>
      <c r="A61" s="13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13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1:14">
      <c r="A63" s="13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>
      <c r="A64" s="13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>
      <c r="A65" s="13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>
      <c r="A66" s="13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4">
      <c r="A67" s="13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4">
      <c r="A68" s="13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1:14">
      <c r="A69" s="13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14">
      <c r="A70" s="13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4">
      <c r="A71" s="13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1:14">
      <c r="A72" s="13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4">
      <c r="A73" s="13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1:14">
      <c r="A74" s="13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4">
      <c r="A75" s="1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4">
      <c r="A76" s="13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4">
      <c r="A77" s="13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1:14">
      <c r="A78" s="13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1:14">
      <c r="A79" s="13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1:14">
      <c r="A80" s="13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1:14">
      <c r="A81" s="13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1:14">
      <c r="A82" s="1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1:14">
      <c r="A83" s="1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1:14">
      <c r="A84" s="1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1:14">
      <c r="A85" s="1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1:14">
      <c r="A86" s="1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1:14">
      <c r="A87" s="13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spans="1:14">
      <c r="A88" s="13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1:14">
      <c r="A89" s="13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spans="1:14">
      <c r="A90" s="13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spans="1:14">
      <c r="A91" s="13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1:14">
      <c r="A92" s="13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1:14">
      <c r="A93" s="13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1:14">
      <c r="A94" s="13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1:14">
      <c r="A95" s="13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1:14">
      <c r="A96" s="13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1:14">
      <c r="A97" s="13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1:14">
      <c r="A98" s="13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spans="1:14">
      <c r="A99" s="13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1:14">
      <c r="A100" s="13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14">
      <c r="A101" s="13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1:14">
      <c r="A102" s="13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4">
      <c r="A103" s="13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4">
      <c r="A104" s="13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>
      <c r="A105" s="13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1:14">
      <c r="A106" s="13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4">
      <c r="A107" s="13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1:14">
      <c r="A108" s="13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1:14">
      <c r="A109" s="13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1:14">
      <c r="A110" s="13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>
      <c r="A111" s="13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>
      <c r="A112" s="13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1:14">
      <c r="A113" s="13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1:14">
      <c r="A114" s="13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1:14">
      <c r="A115" s="13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1:14">
      <c r="A116" s="13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1:14">
      <c r="A117" s="13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>
      <c r="A118" s="13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1:14">
      <c r="A119" s="13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1:14">
      <c r="A120" s="13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1:14">
      <c r="A121" s="1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4">
      <c r="A122" s="13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1:14">
      <c r="A123" s="13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>
      <c r="A124" s="1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1:14">
      <c r="A125" s="13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4">
      <c r="A126" s="13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1:14">
      <c r="A127" s="1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>
      <c r="A128" s="13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14">
      <c r="A129" s="13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>
      <c r="A130" s="1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1:14">
      <c r="A131" s="13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4">
      <c r="A132" s="13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4">
      <c r="A133" s="13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>
      <c r="A134" s="13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spans="1:14">
      <c r="A135" s="13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 spans="1:14">
      <c r="A136" s="13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 spans="1:14">
      <c r="A137" s="13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1:14">
      <c r="A138" s="13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 spans="1:14">
      <c r="A139" s="13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1:14">
      <c r="A140" s="13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1:14">
      <c r="A141" s="13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1:14">
      <c r="A142" s="13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1:14">
      <c r="A143" s="13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1:14">
      <c r="A144" s="13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1:14">
      <c r="A145" s="13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1:14">
      <c r="A146" s="13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1:14">
      <c r="A147" s="13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>
      <c r="A148" s="13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1:14">
      <c r="A149" s="13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1:14">
      <c r="A150" s="13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1:14">
      <c r="A151" s="13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1:14">
      <c r="A152" s="13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>
      <c r="A153" s="13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1:14">
      <c r="A154" s="13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1:14">
      <c r="A155" s="13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</sheetData>
  <mergeCells count="16">
    <mergeCell ref="Z2:Z3"/>
    <mergeCell ref="A1:V1"/>
    <mergeCell ref="A2:A3"/>
    <mergeCell ref="C2:C3"/>
    <mergeCell ref="H2:K2"/>
    <mergeCell ref="O2:R2"/>
    <mergeCell ref="S2:V2"/>
    <mergeCell ref="L2:N2"/>
    <mergeCell ref="D2:D3"/>
    <mergeCell ref="E2:E3"/>
    <mergeCell ref="F2:F3"/>
    <mergeCell ref="G2:G3"/>
    <mergeCell ref="B17:B19"/>
    <mergeCell ref="A5:Z5"/>
    <mergeCell ref="B6:C6"/>
    <mergeCell ref="A17:A19"/>
  </mergeCells>
  <pageMargins left="0.19685039370078741" right="0.19685039370078741" top="0.39370078740157483" bottom="0.19685039370078741" header="0.31496062992125984" footer="0.31496062992125984"/>
  <pageSetup paperSize="8" scale="8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"/>
  <sheetViews>
    <sheetView zoomScaleNormal="100" workbookViewId="0">
      <selection activeCell="K2" sqref="K2:M2"/>
    </sheetView>
  </sheetViews>
  <sheetFormatPr defaultRowHeight="15"/>
  <cols>
    <col min="1" max="1" width="6" customWidth="1"/>
    <col min="2" max="2" width="28.140625" customWidth="1"/>
    <col min="3" max="3" width="9.42578125" customWidth="1"/>
    <col min="4" max="5" width="13.140625" customWidth="1"/>
    <col min="6" max="6" width="12.7109375" customWidth="1"/>
    <col min="7" max="7" width="12.5703125" customWidth="1"/>
    <col min="8" max="8" width="12.42578125" customWidth="1"/>
    <col min="9" max="9" width="9.42578125" customWidth="1"/>
    <col min="10" max="13" width="12.28515625" customWidth="1"/>
    <col min="14" max="16" width="12.28515625" hidden="1" customWidth="1"/>
    <col min="17" max="17" width="9.42578125" customWidth="1"/>
    <col min="18" max="18" width="9.5703125" customWidth="1"/>
    <col min="19" max="19" width="10.42578125" customWidth="1"/>
    <col min="20" max="20" width="11.140625" hidden="1" customWidth="1"/>
    <col min="21" max="21" width="11.42578125" hidden="1" customWidth="1"/>
  </cols>
  <sheetData>
    <row r="1" spans="1:21" ht="52.5" customHeight="1">
      <c r="A1" s="74" t="s">
        <v>65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2.25" customHeight="1">
      <c r="A2" s="76" t="s">
        <v>0</v>
      </c>
      <c r="B2" s="21" t="s">
        <v>1</v>
      </c>
      <c r="C2" s="77" t="s">
        <v>13</v>
      </c>
      <c r="D2" s="86" t="s">
        <v>52</v>
      </c>
      <c r="E2" s="86" t="s">
        <v>53</v>
      </c>
      <c r="F2" s="86" t="s">
        <v>54</v>
      </c>
      <c r="G2" s="86" t="s">
        <v>55</v>
      </c>
      <c r="H2" s="78" t="s">
        <v>66</v>
      </c>
      <c r="I2" s="78"/>
      <c r="J2" s="78"/>
      <c r="K2" s="79" t="s">
        <v>69</v>
      </c>
      <c r="L2" s="79"/>
      <c r="M2" s="79"/>
      <c r="N2" s="80" t="s">
        <v>49</v>
      </c>
      <c r="O2" s="81"/>
      <c r="P2" s="82"/>
      <c r="Q2" s="83" t="s">
        <v>67</v>
      </c>
      <c r="R2" s="84"/>
      <c r="S2" s="85"/>
      <c r="T2" s="86" t="s">
        <v>37</v>
      </c>
      <c r="U2" s="86" t="s">
        <v>38</v>
      </c>
    </row>
    <row r="3" spans="1:21" ht="25.5">
      <c r="A3" s="76"/>
      <c r="B3" s="43" t="s">
        <v>2</v>
      </c>
      <c r="C3" s="77"/>
      <c r="D3" s="88"/>
      <c r="E3" s="88"/>
      <c r="F3" s="88"/>
      <c r="G3" s="88"/>
      <c r="H3" s="44" t="s">
        <v>18</v>
      </c>
      <c r="I3" s="44" t="s">
        <v>19</v>
      </c>
      <c r="J3" s="44" t="s">
        <v>20</v>
      </c>
      <c r="K3" s="44" t="s">
        <v>18</v>
      </c>
      <c r="L3" s="44" t="s">
        <v>19</v>
      </c>
      <c r="M3" s="44" t="s">
        <v>20</v>
      </c>
      <c r="N3" s="44" t="s">
        <v>18</v>
      </c>
      <c r="O3" s="45" t="s">
        <v>19</v>
      </c>
      <c r="P3" s="44" t="s">
        <v>20</v>
      </c>
      <c r="Q3" s="44" t="s">
        <v>18</v>
      </c>
      <c r="R3" s="44" t="s">
        <v>19</v>
      </c>
      <c r="S3" s="44" t="s">
        <v>20</v>
      </c>
      <c r="T3" s="87"/>
      <c r="U3" s="87"/>
    </row>
    <row r="4" spans="1:21">
      <c r="A4" s="42" t="s">
        <v>6</v>
      </c>
      <c r="B4" s="25">
        <v>2</v>
      </c>
      <c r="C4" s="26">
        <v>3</v>
      </c>
      <c r="D4" s="46" t="s">
        <v>21</v>
      </c>
      <c r="E4" s="25">
        <v>5</v>
      </c>
      <c r="F4" s="26">
        <v>6</v>
      </c>
      <c r="G4" s="26">
        <v>7</v>
      </c>
      <c r="H4" s="26">
        <v>8</v>
      </c>
      <c r="I4" s="25">
        <v>9</v>
      </c>
      <c r="J4" s="26">
        <v>10</v>
      </c>
      <c r="K4" s="26">
        <v>10</v>
      </c>
      <c r="L4" s="26">
        <v>11</v>
      </c>
      <c r="M4" s="26">
        <v>12</v>
      </c>
      <c r="N4" s="26">
        <v>13</v>
      </c>
      <c r="O4" s="26">
        <v>14</v>
      </c>
      <c r="P4" s="26">
        <v>15</v>
      </c>
      <c r="Q4" s="26">
        <v>16</v>
      </c>
      <c r="R4" s="26">
        <v>17</v>
      </c>
      <c r="S4" s="26">
        <v>18</v>
      </c>
      <c r="T4" s="26">
        <v>19</v>
      </c>
      <c r="U4" s="26">
        <v>20</v>
      </c>
    </row>
    <row r="5" spans="1:21" ht="60.75" customHeight="1">
      <c r="A5" s="27">
        <v>1</v>
      </c>
      <c r="B5" s="73" t="s">
        <v>64</v>
      </c>
      <c r="C5" s="73"/>
      <c r="D5" s="28">
        <f t="shared" ref="D5:G5" si="0">SUM(D6:D7)</f>
        <v>550000</v>
      </c>
      <c r="E5" s="28">
        <f t="shared" si="0"/>
        <v>3080000</v>
      </c>
      <c r="F5" s="28">
        <f t="shared" si="0"/>
        <v>3943300</v>
      </c>
      <c r="G5" s="28">
        <f t="shared" si="0"/>
        <v>1530000</v>
      </c>
      <c r="H5" s="28">
        <f>SUM(H6:H7)</f>
        <v>9103300</v>
      </c>
      <c r="I5" s="28">
        <f>SUM(I6:I7)</f>
        <v>0</v>
      </c>
      <c r="J5" s="28">
        <f t="shared" ref="J5" si="1">SUM(J6:J7)</f>
        <v>9103300</v>
      </c>
      <c r="K5" s="28">
        <f>SUM(K6:K7)</f>
        <v>0</v>
      </c>
      <c r="L5" s="28">
        <f>SUM(L6:L7)</f>
        <v>0</v>
      </c>
      <c r="M5" s="28">
        <f>SUM(M6:M7)</f>
        <v>0</v>
      </c>
      <c r="N5" s="28" t="e">
        <f>K5/#REF!*100</f>
        <v>#REF!</v>
      </c>
      <c r="O5" s="28">
        <v>0</v>
      </c>
      <c r="P5" s="28" t="e">
        <f>M5/#REF!*100</f>
        <v>#REF!</v>
      </c>
      <c r="Q5" s="28">
        <f>K5/H5*100</f>
        <v>0</v>
      </c>
      <c r="R5" s="28">
        <v>0</v>
      </c>
      <c r="S5" s="28">
        <f>M5/J5*100</f>
        <v>0</v>
      </c>
      <c r="T5" s="28">
        <f>SUM(T6:T7)</f>
        <v>8648135</v>
      </c>
      <c r="U5" s="28">
        <f>T5/H5*100</f>
        <v>95</v>
      </c>
    </row>
    <row r="6" spans="1:21" ht="58.5" customHeight="1">
      <c r="A6" s="29" t="s">
        <v>7</v>
      </c>
      <c r="B6" s="30" t="s">
        <v>14</v>
      </c>
      <c r="C6" s="30" t="s">
        <v>43</v>
      </c>
      <c r="D6" s="30">
        <v>50000</v>
      </c>
      <c r="E6" s="30">
        <v>80000</v>
      </c>
      <c r="F6" s="30">
        <v>100000</v>
      </c>
      <c r="G6" s="30">
        <v>30000</v>
      </c>
      <c r="H6" s="30">
        <f t="shared" ref="H6:H7" si="2">I6+J6</f>
        <v>260000</v>
      </c>
      <c r="I6" s="30">
        <v>0</v>
      </c>
      <c r="J6" s="30">
        <v>260000</v>
      </c>
      <c r="K6" s="30">
        <f>L6+M6</f>
        <v>0</v>
      </c>
      <c r="L6" s="30">
        <v>0</v>
      </c>
      <c r="M6" s="30">
        <v>0</v>
      </c>
      <c r="N6" s="31" t="e">
        <f>K6/#REF!*100</f>
        <v>#REF!</v>
      </c>
      <c r="O6" s="31">
        <v>0</v>
      </c>
      <c r="P6" s="31" t="e">
        <f>M6/#REF!*100</f>
        <v>#REF!</v>
      </c>
      <c r="Q6" s="31">
        <f>K6/H6*100</f>
        <v>0</v>
      </c>
      <c r="R6" s="31">
        <v>0</v>
      </c>
      <c r="S6" s="31">
        <f>M6/J6*100</f>
        <v>0</v>
      </c>
      <c r="T6" s="31">
        <f>H6*95/100</f>
        <v>247000</v>
      </c>
      <c r="U6" s="31">
        <f>T6/H6*100</f>
        <v>95</v>
      </c>
    </row>
    <row r="7" spans="1:21" ht="34.5" customHeight="1">
      <c r="A7" s="29" t="s">
        <v>8</v>
      </c>
      <c r="B7" s="30" t="s">
        <v>41</v>
      </c>
      <c r="C7" s="30" t="s">
        <v>43</v>
      </c>
      <c r="D7" s="30">
        <v>500000</v>
      </c>
      <c r="E7" s="30">
        <v>3000000</v>
      </c>
      <c r="F7" s="30">
        <v>3843300</v>
      </c>
      <c r="G7" s="30">
        <v>1500000</v>
      </c>
      <c r="H7" s="30">
        <f t="shared" si="2"/>
        <v>8843300</v>
      </c>
      <c r="I7" s="30">
        <v>0</v>
      </c>
      <c r="J7" s="30">
        <v>8843300</v>
      </c>
      <c r="K7" s="30">
        <f t="shared" ref="K7" si="3">L7+M7</f>
        <v>0</v>
      </c>
      <c r="L7" s="30">
        <v>0</v>
      </c>
      <c r="M7" s="30">
        <v>0</v>
      </c>
      <c r="N7" s="31" t="e">
        <f>K7/#REF!*100</f>
        <v>#REF!</v>
      </c>
      <c r="O7" s="31">
        <v>0</v>
      </c>
      <c r="P7" s="31" t="e">
        <f>M7/#REF!*100</f>
        <v>#REF!</v>
      </c>
      <c r="Q7" s="31">
        <f>K7/H7*100</f>
        <v>0</v>
      </c>
      <c r="R7" s="31">
        <v>0</v>
      </c>
      <c r="S7" s="31">
        <f>M7/J7*100</f>
        <v>0</v>
      </c>
      <c r="T7" s="31">
        <f>H7*95/100</f>
        <v>8401135</v>
      </c>
      <c r="U7" s="31">
        <f>T7/H7*100</f>
        <v>95</v>
      </c>
    </row>
  </sheetData>
  <mergeCells count="14">
    <mergeCell ref="B5:C5"/>
    <mergeCell ref="A1:U1"/>
    <mergeCell ref="A2:A3"/>
    <mergeCell ref="C2:C3"/>
    <mergeCell ref="H2:J2"/>
    <mergeCell ref="K2:M2"/>
    <mergeCell ref="N2:P2"/>
    <mergeCell ref="Q2:S2"/>
    <mergeCell ref="T2:T3"/>
    <mergeCell ref="U2:U3"/>
    <mergeCell ref="G2:G3"/>
    <mergeCell ref="F2:F3"/>
    <mergeCell ref="E2:E3"/>
    <mergeCell ref="D2:D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74" t="s">
        <v>39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32.25" customHeight="1">
      <c r="A2" s="76" t="s">
        <v>0</v>
      </c>
      <c r="B2" s="21" t="s">
        <v>1</v>
      </c>
      <c r="C2" s="77" t="s">
        <v>13</v>
      </c>
      <c r="D2" s="78" t="s">
        <v>34</v>
      </c>
      <c r="E2" s="78"/>
      <c r="F2" s="78"/>
      <c r="G2" s="79" t="s">
        <v>44</v>
      </c>
      <c r="H2" s="79"/>
      <c r="I2" s="79"/>
      <c r="J2" s="83" t="s">
        <v>42</v>
      </c>
      <c r="K2" s="84"/>
      <c r="L2" s="85"/>
      <c r="M2" s="86" t="s">
        <v>37</v>
      </c>
      <c r="N2" s="86" t="s">
        <v>38</v>
      </c>
    </row>
    <row r="3" spans="1:14" ht="25.5">
      <c r="A3" s="76"/>
      <c r="B3" s="22" t="s">
        <v>2</v>
      </c>
      <c r="C3" s="77"/>
      <c r="D3" s="23" t="s">
        <v>18</v>
      </c>
      <c r="E3" s="23" t="s">
        <v>19</v>
      </c>
      <c r="F3" s="23" t="s">
        <v>20</v>
      </c>
      <c r="G3" s="23" t="s">
        <v>18</v>
      </c>
      <c r="H3" s="23" t="s">
        <v>19</v>
      </c>
      <c r="I3" s="23" t="s">
        <v>20</v>
      </c>
      <c r="J3" s="23" t="s">
        <v>18</v>
      </c>
      <c r="K3" s="23" t="s">
        <v>19</v>
      </c>
      <c r="L3" s="23" t="s">
        <v>20</v>
      </c>
      <c r="M3" s="87"/>
      <c r="N3" s="87"/>
    </row>
    <row r="4" spans="1:14">
      <c r="A4" s="24" t="s">
        <v>6</v>
      </c>
      <c r="B4" s="25">
        <v>2</v>
      </c>
      <c r="C4" s="26">
        <v>3</v>
      </c>
      <c r="D4" s="26">
        <v>4</v>
      </c>
      <c r="E4" s="25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  <c r="M4" s="26">
        <v>13</v>
      </c>
      <c r="N4" s="26">
        <v>14</v>
      </c>
    </row>
    <row r="5" spans="1:14" ht="70.5" customHeight="1">
      <c r="A5" s="27">
        <v>1</v>
      </c>
      <c r="B5" s="73" t="s">
        <v>40</v>
      </c>
      <c r="C5" s="73"/>
      <c r="D5" s="28">
        <f>SUM(D6:D7)</f>
        <v>9048313</v>
      </c>
      <c r="E5" s="28">
        <f>SUM(E6:E7)</f>
        <v>0</v>
      </c>
      <c r="F5" s="28">
        <f t="shared" ref="F5" si="0">SUM(F6:F7)</f>
        <v>9048313</v>
      </c>
      <c r="G5" s="28">
        <f>SUM(G6:G7)</f>
        <v>3127240</v>
      </c>
      <c r="H5" s="28">
        <f>SUM(H6:H7)</f>
        <v>0</v>
      </c>
      <c r="I5" s="28">
        <f>SUM(I6:I7)</f>
        <v>3127240</v>
      </c>
      <c r="J5" s="28">
        <f>G5/D5*100</f>
        <v>34.561580705707243</v>
      </c>
      <c r="K5" s="28">
        <v>0</v>
      </c>
      <c r="L5" s="28">
        <f>I5/F5*100</f>
        <v>34.561580705707243</v>
      </c>
      <c r="M5" s="40">
        <f>SUM(M6:M7)</f>
        <v>9048313</v>
      </c>
      <c r="N5" s="28">
        <f>M5/D5*100</f>
        <v>100</v>
      </c>
    </row>
    <row r="6" spans="1:14" ht="58.5" customHeight="1">
      <c r="A6" s="29" t="s">
        <v>7</v>
      </c>
      <c r="B6" s="30" t="s">
        <v>14</v>
      </c>
      <c r="C6" s="30" t="s">
        <v>43</v>
      </c>
      <c r="D6" s="30">
        <f t="shared" ref="D6:D7" si="1">E6+F6</f>
        <v>24540</v>
      </c>
      <c r="E6" s="30">
        <v>0</v>
      </c>
      <c r="F6" s="30">
        <v>24540</v>
      </c>
      <c r="G6" s="30">
        <f>H6+I6</f>
        <v>0</v>
      </c>
      <c r="H6" s="30">
        <v>0</v>
      </c>
      <c r="I6" s="30">
        <v>0</v>
      </c>
      <c r="J6" s="31">
        <f>G6/D6*100</f>
        <v>0</v>
      </c>
      <c r="K6" s="31">
        <v>0</v>
      </c>
      <c r="L6" s="31">
        <f>I6/F6*100</f>
        <v>0</v>
      </c>
      <c r="M6" s="41">
        <f>F6</f>
        <v>24540</v>
      </c>
      <c r="N6" s="31">
        <f>M6/D6*100</f>
        <v>100</v>
      </c>
    </row>
    <row r="7" spans="1:14" ht="34.5" customHeight="1">
      <c r="A7" s="29" t="s">
        <v>8</v>
      </c>
      <c r="B7" s="30" t="s">
        <v>41</v>
      </c>
      <c r="C7" s="30" t="s">
        <v>43</v>
      </c>
      <c r="D7" s="30">
        <f t="shared" si="1"/>
        <v>9023773</v>
      </c>
      <c r="E7" s="30">
        <v>0</v>
      </c>
      <c r="F7" s="30">
        <v>9023773</v>
      </c>
      <c r="G7" s="30">
        <f t="shared" ref="G7" si="2">H7+I7</f>
        <v>3127240</v>
      </c>
      <c r="H7" s="30">
        <v>0</v>
      </c>
      <c r="I7" s="30">
        <v>3127240</v>
      </c>
      <c r="J7" s="31">
        <f>G7/D7*100</f>
        <v>34.655570347348053</v>
      </c>
      <c r="K7" s="31">
        <v>0</v>
      </c>
      <c r="L7" s="31">
        <f>I7/F7*100</f>
        <v>34.655570347348053</v>
      </c>
      <c r="M7" s="41">
        <f>F7</f>
        <v>9023773</v>
      </c>
      <c r="N7" s="3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 1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2016-01-13T04:52:20Z</cp:lastPrinted>
  <dcterms:created xsi:type="dcterms:W3CDTF">2012-05-22T08:33:39Z</dcterms:created>
  <dcterms:modified xsi:type="dcterms:W3CDTF">2016-05-17T05:46:33Z</dcterms:modified>
</cp:coreProperties>
</file>