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2040" windowWidth="19320" windowHeight="6780"/>
  </bookViews>
  <sheets>
    <sheet name="муниципальные" sheetId="33" r:id="rId1"/>
    <sheet name="АИП" sheetId="38" r:id="rId2"/>
    <sheet name="ведомственная" sheetId="36" state="hidden" r:id="rId3"/>
  </sheets>
  <definedNames>
    <definedName name="_xlnm._FilterDatabase" localSheetId="0" hidden="1">муниципальные!$A$4:$W$22</definedName>
    <definedName name="_xlnm.Print_Titles" localSheetId="0">муниципальные!$2:$3</definedName>
    <definedName name="_xlnm.Print_Area" localSheetId="0">муниципальные!$A$1:$Z$22</definedName>
  </definedNames>
  <calcPr calcId="125725"/>
</workbook>
</file>

<file path=xl/calcChain.xml><?xml version="1.0" encoding="utf-8"?>
<calcChain xmlns="http://schemas.openxmlformats.org/spreadsheetml/2006/main">
  <c r="K6" i="38"/>
  <c r="S16" l="1"/>
  <c r="Q16"/>
  <c r="L16"/>
  <c r="P16" s="1"/>
  <c r="H16"/>
  <c r="D16"/>
  <c r="O15"/>
  <c r="S15" s="1"/>
  <c r="N15"/>
  <c r="M15"/>
  <c r="L15" s="1"/>
  <c r="K15"/>
  <c r="J15"/>
  <c r="I15"/>
  <c r="H15" s="1"/>
  <c r="G15"/>
  <c r="F15"/>
  <c r="E15"/>
  <c r="D15" s="1"/>
  <c r="W14"/>
  <c r="S14"/>
  <c r="Q14"/>
  <c r="P14"/>
  <c r="L14"/>
  <c r="T14" s="1"/>
  <c r="H14"/>
  <c r="D14"/>
  <c r="W13"/>
  <c r="S13"/>
  <c r="O13"/>
  <c r="N13"/>
  <c r="M13"/>
  <c r="Q13" s="1"/>
  <c r="L13"/>
  <c r="T13" s="1"/>
  <c r="K13"/>
  <c r="J13"/>
  <c r="I13"/>
  <c r="H13"/>
  <c r="G13"/>
  <c r="F13"/>
  <c r="E13"/>
  <c r="D13"/>
  <c r="Q12"/>
  <c r="H12"/>
  <c r="D12"/>
  <c r="P12" s="1"/>
  <c r="O11"/>
  <c r="N11"/>
  <c r="M11"/>
  <c r="Q11" s="1"/>
  <c r="L11"/>
  <c r="P11" s="1"/>
  <c r="K11"/>
  <c r="J11"/>
  <c r="I11"/>
  <c r="H11"/>
  <c r="G11"/>
  <c r="F11"/>
  <c r="E11"/>
  <c r="D11"/>
  <c r="Q10"/>
  <c r="L10"/>
  <c r="H10"/>
  <c r="G10"/>
  <c r="S10" s="1"/>
  <c r="Q9"/>
  <c r="L9"/>
  <c r="H9"/>
  <c r="D9"/>
  <c r="O8"/>
  <c r="N8"/>
  <c r="M8"/>
  <c r="Q8" s="1"/>
  <c r="L8"/>
  <c r="K8"/>
  <c r="J8"/>
  <c r="I8"/>
  <c r="H8"/>
  <c r="F8"/>
  <c r="E8"/>
  <c r="S7"/>
  <c r="L7"/>
  <c r="H7"/>
  <c r="D7"/>
  <c r="P7" s="1"/>
  <c r="S6"/>
  <c r="L6"/>
  <c r="H6"/>
  <c r="D6"/>
  <c r="O5"/>
  <c r="L5" s="1"/>
  <c r="N5"/>
  <c r="N4" s="1"/>
  <c r="M5"/>
  <c r="K5"/>
  <c r="H5" s="1"/>
  <c r="J5"/>
  <c r="J4" s="1"/>
  <c r="I5"/>
  <c r="G5"/>
  <c r="D5" s="1"/>
  <c r="F5"/>
  <c r="F4" s="1"/>
  <c r="E5"/>
  <c r="O4"/>
  <c r="M4"/>
  <c r="L4" s="1"/>
  <c r="I4"/>
  <c r="E4"/>
  <c r="H4" l="1"/>
  <c r="K4"/>
  <c r="W4"/>
  <c r="P5"/>
  <c r="P6"/>
  <c r="S5"/>
  <c r="T4"/>
  <c r="P15"/>
  <c r="Q4"/>
  <c r="P13"/>
  <c r="Q15"/>
  <c r="G8"/>
  <c r="D10"/>
  <c r="P10" s="1"/>
  <c r="S8" l="1"/>
  <c r="D8"/>
  <c r="P8" s="1"/>
  <c r="G4"/>
  <c r="D4" l="1"/>
  <c r="P4" s="1"/>
  <c r="S4"/>
  <c r="W22" i="33" l="1"/>
  <c r="W21"/>
  <c r="W20"/>
  <c r="U18"/>
  <c r="W18"/>
  <c r="W17"/>
  <c r="W16"/>
  <c r="W15"/>
  <c r="W14"/>
  <c r="W13"/>
  <c r="W12"/>
  <c r="W11"/>
  <c r="W9"/>
  <c r="U8"/>
  <c r="W8"/>
  <c r="M19"/>
  <c r="N19"/>
  <c r="O17"/>
  <c r="O18"/>
  <c r="O20"/>
  <c r="O21"/>
  <c r="O22"/>
  <c r="N10"/>
  <c r="O9"/>
  <c r="O11"/>
  <c r="O12"/>
  <c r="L12" s="1"/>
  <c r="O13"/>
  <c r="L13" s="1"/>
  <c r="O14"/>
  <c r="L14" s="1"/>
  <c r="O15"/>
  <c r="L15" s="1"/>
  <c r="O16"/>
  <c r="L16" s="1"/>
  <c r="O8"/>
  <c r="P16"/>
  <c r="X16" s="1"/>
  <c r="H16"/>
  <c r="P14"/>
  <c r="X14" s="1"/>
  <c r="P15"/>
  <c r="X15" s="1"/>
  <c r="H14"/>
  <c r="H15"/>
  <c r="M10"/>
  <c r="M7"/>
  <c r="N7"/>
  <c r="T16" l="1"/>
  <c r="O7"/>
  <c r="M6"/>
  <c r="N6"/>
  <c r="T15"/>
  <c r="T14"/>
  <c r="O10"/>
  <c r="O19"/>
  <c r="L8"/>
  <c r="L9"/>
  <c r="L11"/>
  <c r="L17"/>
  <c r="L18"/>
  <c r="L20"/>
  <c r="L21"/>
  <c r="L22"/>
  <c r="O6" l="1"/>
  <c r="L19"/>
  <c r="L10"/>
  <c r="L7"/>
  <c r="L6" l="1"/>
  <c r="Q19" l="1"/>
  <c r="R19"/>
  <c r="S19"/>
  <c r="Q10"/>
  <c r="R10"/>
  <c r="S10"/>
  <c r="Q7"/>
  <c r="R7"/>
  <c r="S7"/>
  <c r="R6" l="1"/>
  <c r="S6"/>
  <c r="Q6"/>
  <c r="E19" l="1"/>
  <c r="F19"/>
  <c r="G19"/>
  <c r="I19"/>
  <c r="J19"/>
  <c r="K19"/>
  <c r="W19" s="1"/>
  <c r="D19"/>
  <c r="E10"/>
  <c r="F10"/>
  <c r="G10"/>
  <c r="I10"/>
  <c r="U10" s="1"/>
  <c r="J10"/>
  <c r="K10"/>
  <c r="W10" s="1"/>
  <c r="D10"/>
  <c r="H12"/>
  <c r="H13"/>
  <c r="H17"/>
  <c r="H18"/>
  <c r="H11"/>
  <c r="H10" l="1"/>
  <c r="E7"/>
  <c r="E6" s="1"/>
  <c r="F7"/>
  <c r="F6" s="1"/>
  <c r="G7"/>
  <c r="G6" s="1"/>
  <c r="I7"/>
  <c r="J7"/>
  <c r="J6" s="1"/>
  <c r="K7"/>
  <c r="D7"/>
  <c r="D6" s="1"/>
  <c r="K6" l="1"/>
  <c r="W6" s="1"/>
  <c r="W7"/>
  <c r="I6"/>
  <c r="U6" s="1"/>
  <c r="U7"/>
  <c r="P13" l="1"/>
  <c r="T13" s="1"/>
  <c r="M7" i="36"/>
  <c r="M6"/>
  <c r="L6" l="1"/>
  <c r="L7"/>
  <c r="G7" l="1"/>
  <c r="D7"/>
  <c r="G6"/>
  <c r="D6"/>
  <c r="N6" s="1"/>
  <c r="I5"/>
  <c r="H5"/>
  <c r="F5"/>
  <c r="E5"/>
  <c r="D5" l="1"/>
  <c r="G5"/>
  <c r="L5"/>
  <c r="M5"/>
  <c r="N7"/>
  <c r="J7"/>
  <c r="J6"/>
  <c r="N5" l="1"/>
  <c r="J5"/>
  <c r="P17" i="33" l="1"/>
  <c r="T17" s="1"/>
  <c r="P11" l="1"/>
  <c r="T11" s="1"/>
  <c r="P9"/>
  <c r="X9" s="1"/>
  <c r="H9"/>
  <c r="T9" l="1"/>
  <c r="P12" l="1"/>
  <c r="T12" s="1"/>
  <c r="P18"/>
  <c r="T18" s="1"/>
  <c r="P20"/>
  <c r="X20" s="1"/>
  <c r="P21"/>
  <c r="P22"/>
  <c r="H20"/>
  <c r="H21"/>
  <c r="H22"/>
  <c r="P8"/>
  <c r="H8"/>
  <c r="H7" s="1"/>
  <c r="P7" l="1"/>
  <c r="T8"/>
  <c r="T22"/>
  <c r="T20"/>
  <c r="T21"/>
  <c r="P10"/>
  <c r="X10" s="1"/>
  <c r="P19"/>
  <c r="X19" s="1"/>
  <c r="H19"/>
  <c r="H6" s="1"/>
  <c r="T7" l="1"/>
  <c r="X7"/>
  <c r="T19"/>
  <c r="P6"/>
  <c r="X6" s="1"/>
  <c r="T10"/>
  <c r="T6" l="1"/>
</calcChain>
</file>

<file path=xl/sharedStrings.xml><?xml version="1.0" encoding="utf-8"?>
<sst xmlns="http://schemas.openxmlformats.org/spreadsheetml/2006/main" count="183" uniqueCount="112">
  <si>
    <t>№ п/п</t>
  </si>
  <si>
    <t>Наименование программы</t>
  </si>
  <si>
    <t>Запланированные мероприятия</t>
  </si>
  <si>
    <t>ДГС</t>
  </si>
  <si>
    <t>ДЖКХ</t>
  </si>
  <si>
    <t>ДОиМП</t>
  </si>
  <si>
    <t>КФКиС</t>
  </si>
  <si>
    <t>1</t>
  </si>
  <si>
    <t>1.1</t>
  </si>
  <si>
    <t>1.2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</si>
  <si>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</si>
  <si>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</si>
  <si>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</si>
  <si>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</si>
  <si>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Развитие транспортной системы в городе Нефтеюганске 
на 2014-2020 годы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</si>
  <si>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</si>
  <si>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</si>
  <si>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</si>
  <si>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</si>
  <si>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</si>
  <si>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</si>
  <si>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</si>
  <si>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</si>
  <si>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Договора на программное (информационные технологии) обеспечение и обслуживание</t>
  </si>
  <si>
    <t>Подпрограмма "Профилактика правонарушений"</t>
  </si>
  <si>
    <t>Содержание и обслуживание системы видеонаблюдения</t>
  </si>
  <si>
    <t>Подпрограмма "Безопасность дорожного движения"</t>
  </si>
  <si>
    <t>Всего</t>
  </si>
  <si>
    <t>окружной бюджет</t>
  </si>
  <si>
    <t>местный бюджет</t>
  </si>
  <si>
    <t>Всего по программам</t>
  </si>
  <si>
    <t>2.2.3</t>
  </si>
  <si>
    <t>2.2.4</t>
  </si>
  <si>
    <t>3</t>
  </si>
  <si>
    <t>4</t>
  </si>
  <si>
    <t>5.2.5</t>
  </si>
  <si>
    <t>6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</si>
  <si>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</si>
  <si>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</si>
  <si>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</si>
  <si>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9.1.2</t>
  </si>
  <si>
    <t>9.1.3</t>
  </si>
  <si>
    <t>9.2</t>
  </si>
  <si>
    <t>9.2.1</t>
  </si>
  <si>
    <t>9.2.2</t>
  </si>
  <si>
    <t>9.2.3</t>
  </si>
  <si>
    <t>9.2.4</t>
  </si>
  <si>
    <t>9.3</t>
  </si>
  <si>
    <t>9.3.1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</si>
  <si>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</si>
  <si>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</si>
  <si>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</si>
  <si>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</si>
  <si>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</si>
  <si>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</si>
  <si>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</si>
  <si>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</si>
  <si>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</si>
  <si>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% исполнения  к плану года</t>
  </si>
  <si>
    <t>Улицы и внутриквартальные проезды микрорайона 11 г.Нефтеюганска (ул. Коммунальная)</t>
  </si>
  <si>
    <t>Причины низкого освоения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</si>
  <si>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</si>
  <si>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</si>
  <si>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</si>
  <si>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</si>
  <si>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</si>
  <si>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</si>
  <si>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</si>
  <si>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</si>
  <si>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9.2.5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</si>
  <si>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</si>
  <si>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</si>
  <si>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1 квартал</t>
  </si>
  <si>
    <t>2 квартал</t>
  </si>
  <si>
    <t>3 квартал</t>
  </si>
  <si>
    <t>4 квартал</t>
  </si>
  <si>
    <t>федеральный бюджет</t>
  </si>
  <si>
    <t>Создание условий для деятельности народных дружин</t>
  </si>
  <si>
    <t>Оплата услуг по техническому обслуживанию и ремонту недвижимого имущества</t>
  </si>
  <si>
    <t>Приведение пешеходных переходов согласно типовым схемам организации дорожного движения</t>
  </si>
  <si>
    <t>Установка искусственный дорожных неровностей для принудительного снижения скоростного режима на внутриквартальных проездах</t>
  </si>
  <si>
    <t>Перенос светофорных секций на пересечении ул. Жилая - ул. Усть-Балыкская</t>
  </si>
  <si>
    <t>Приобретение и монтаж волокно-оптической линии передач для установки комплексов фото, видео фиксации, нарушений правил дорожного движения</t>
  </si>
  <si>
    <t>Реализация мероприятий подпрограммы  "Пропаганда здорового образа жизни (профилактика наркомании, токсикомании, алкоголизма и заболеваниями ВИЧ- инфекций)"</t>
  </si>
  <si>
    <t>1.1.5</t>
  </si>
  <si>
    <t>1.1.6</t>
  </si>
  <si>
    <t>Станция обезжелезивания 7 мкр.57/7 реестр.№ 522074</t>
  </si>
  <si>
    <t>9.2.6</t>
  </si>
  <si>
    <t>9.2.7</t>
  </si>
  <si>
    <t>9.2.8</t>
  </si>
  <si>
    <t>Установка, замена контроллеров и светофоров Т.7 на светофорных объектах улично- дорожной сети города Нефтеюганска</t>
  </si>
  <si>
    <t>Оборудование пешеходных переходов</t>
  </si>
  <si>
    <t>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</si>
  <si>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Кассовый расход на 01.04.2016  (рублей)</t>
  </si>
  <si>
    <t>Профинансировано  на 01.04.2016  (рублей)</t>
  </si>
  <si>
    <t>% исполнения  к финансированию (окружной б-т)</t>
  </si>
  <si>
    <t>ПЛАН  на 2016 год</t>
  </si>
  <si>
    <t>Профинансировано на 01.03.2016</t>
  </si>
  <si>
    <t>Кассовый расход на 01.03.2016</t>
  </si>
  <si>
    <t>% исполнения  к финансированию</t>
  </si>
  <si>
    <t>16</t>
  </si>
  <si>
    <t>17</t>
  </si>
  <si>
    <t>18</t>
  </si>
  <si>
    <t>19</t>
  </si>
  <si>
    <t>20</t>
  </si>
  <si>
    <t>21</t>
  </si>
  <si>
    <t>22</t>
  </si>
  <si>
    <t xml:space="preserve">Канализационно- очистные сооружения производительностью 50 000 м3/сутки в городе Нефтеюганске 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</si>
  <si>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</si>
  <si>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</si>
  <si>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</si>
  <si>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% исполнения  к плану 1 квартала</t>
  </si>
</sst>
</file>

<file path=xl/styles.xml><?xml version="1.0" encoding="utf-8"?>
<styleSheet xmlns="http://schemas.openxmlformats.org/spreadsheetml/2006/main">
  <numFmts count="2">
    <numFmt numFmtId="164" formatCode="0.0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4" fillId="0" borderId="1" xfId="0" applyFont="1" applyFill="1" applyBorder="1"/>
    <xf numFmtId="164" fontId="8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left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166" fontId="12" fillId="0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left" vertical="center" wrapText="1"/>
    </xf>
    <xf numFmtId="0" fontId="0" fillId="0" borderId="0" xfId="0" applyFill="1"/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/>
    <xf numFmtId="0" fontId="0" fillId="0" borderId="6" xfId="0" applyFill="1" applyBorder="1" applyAlignment="1"/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11" fillId="0" borderId="1" xfId="0" applyFont="1" applyFill="1" applyBorder="1" applyAlignment="1">
      <alignment horizontal="left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2" fontId="9" fillId="0" borderId="6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58"/>
  <sheetViews>
    <sheetView tabSelected="1" zoomScale="70" zoomScaleNormal="70" zoomScaleSheetLayoutView="70" workbookViewId="0">
      <pane ySplit="3" topLeftCell="A4" activePane="bottomLeft" state="frozen"/>
      <selection pane="bottomLeft" activeCell="A23" sqref="A23:Z70"/>
    </sheetView>
  </sheetViews>
  <sheetFormatPr defaultColWidth="9.140625" defaultRowHeight="18.75"/>
  <cols>
    <col min="1" max="1" width="10.140625" style="16" customWidth="1"/>
    <col min="2" max="2" width="54.85546875" style="12" customWidth="1"/>
    <col min="3" max="3" width="13.140625" style="12" customWidth="1"/>
    <col min="4" max="4" width="24.140625" style="12" customWidth="1"/>
    <col min="5" max="5" width="18.7109375" style="12" hidden="1" customWidth="1"/>
    <col min="6" max="6" width="18.5703125" style="12" hidden="1" customWidth="1"/>
    <col min="7" max="7" width="10.85546875" style="12" hidden="1" customWidth="1"/>
    <col min="8" max="8" width="22.7109375" style="12" customWidth="1"/>
    <col min="9" max="9" width="21.5703125" style="12" customWidth="1"/>
    <col min="10" max="10" width="19.28515625" style="12" customWidth="1"/>
    <col min="11" max="11" width="22.28515625" style="12" customWidth="1"/>
    <col min="12" max="12" width="22.85546875" style="12" customWidth="1"/>
    <col min="13" max="13" width="22.28515625" style="12" customWidth="1"/>
    <col min="14" max="14" width="19.85546875" style="12" customWidth="1"/>
    <col min="15" max="15" width="21.28515625" style="12" customWidth="1"/>
    <col min="16" max="16" width="22" style="14" customWidth="1"/>
    <col min="17" max="17" width="20" style="14" customWidth="1"/>
    <col min="18" max="18" width="17.140625" style="14" customWidth="1"/>
    <col min="19" max="19" width="21" style="14" customWidth="1"/>
    <col min="20" max="20" width="13.28515625" style="15" customWidth="1"/>
    <col min="21" max="21" width="13.7109375" style="15" customWidth="1"/>
    <col min="22" max="22" width="13.28515625" style="15" customWidth="1"/>
    <col min="23" max="23" width="12.42578125" style="15" customWidth="1"/>
    <col min="24" max="24" width="15.42578125" style="15" customWidth="1"/>
    <col min="25" max="25" width="21.85546875" style="12" customWidth="1"/>
    <col min="26" max="26" width="29.7109375" style="12" customWidth="1"/>
    <col min="27" max="16384" width="9.140625" style="12"/>
  </cols>
  <sheetData>
    <row r="1" spans="1:26" s="9" customFormat="1" ht="62.25" customHeight="1">
      <c r="A1" s="67" t="s">
        <v>70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38"/>
    </row>
    <row r="2" spans="1:26" s="10" customFormat="1" ht="25.5" customHeight="1">
      <c r="A2" s="69" t="s">
        <v>0</v>
      </c>
      <c r="B2" s="5" t="s">
        <v>1</v>
      </c>
      <c r="C2" s="70" t="s">
        <v>22</v>
      </c>
      <c r="D2" s="76" t="s">
        <v>72</v>
      </c>
      <c r="E2" s="76" t="s">
        <v>73</v>
      </c>
      <c r="F2" s="76" t="s">
        <v>74</v>
      </c>
      <c r="G2" s="76" t="s">
        <v>75</v>
      </c>
      <c r="H2" s="71" t="s">
        <v>71</v>
      </c>
      <c r="I2" s="71"/>
      <c r="J2" s="71"/>
      <c r="K2" s="71"/>
      <c r="L2" s="72" t="s">
        <v>94</v>
      </c>
      <c r="M2" s="72"/>
      <c r="N2" s="72"/>
      <c r="O2" s="72"/>
      <c r="P2" s="72" t="s">
        <v>93</v>
      </c>
      <c r="Q2" s="72"/>
      <c r="R2" s="72"/>
      <c r="S2" s="72"/>
      <c r="T2" s="73" t="s">
        <v>58</v>
      </c>
      <c r="U2" s="74"/>
      <c r="V2" s="74"/>
      <c r="W2" s="75"/>
      <c r="X2" s="63" t="s">
        <v>111</v>
      </c>
      <c r="Y2" s="63" t="s">
        <v>95</v>
      </c>
      <c r="Z2" s="83" t="s">
        <v>60</v>
      </c>
    </row>
    <row r="3" spans="1:26" s="10" customFormat="1" ht="85.5" customHeight="1">
      <c r="A3" s="69"/>
      <c r="B3" s="40" t="s">
        <v>2</v>
      </c>
      <c r="C3" s="70"/>
      <c r="D3" s="77"/>
      <c r="E3" s="77"/>
      <c r="F3" s="77"/>
      <c r="G3" s="77"/>
      <c r="H3" s="41" t="s">
        <v>27</v>
      </c>
      <c r="I3" s="41" t="s">
        <v>28</v>
      </c>
      <c r="J3" s="41" t="s">
        <v>76</v>
      </c>
      <c r="K3" s="41" t="s">
        <v>29</v>
      </c>
      <c r="L3" s="41" t="s">
        <v>27</v>
      </c>
      <c r="M3" s="41" t="s">
        <v>28</v>
      </c>
      <c r="N3" s="41" t="s">
        <v>76</v>
      </c>
      <c r="O3" s="41" t="s">
        <v>29</v>
      </c>
      <c r="P3" s="41" t="s">
        <v>27</v>
      </c>
      <c r="Q3" s="41" t="s">
        <v>28</v>
      </c>
      <c r="R3" s="41" t="s">
        <v>76</v>
      </c>
      <c r="S3" s="41" t="s">
        <v>29</v>
      </c>
      <c r="T3" s="6" t="s">
        <v>27</v>
      </c>
      <c r="U3" s="6" t="s">
        <v>28</v>
      </c>
      <c r="V3" s="6" t="s">
        <v>76</v>
      </c>
      <c r="W3" s="6" t="s">
        <v>29</v>
      </c>
      <c r="X3" s="64"/>
      <c r="Y3" s="64"/>
      <c r="Z3" s="84"/>
    </row>
    <row r="4" spans="1:26" s="10" customFormat="1" ht="21.75" customHeight="1">
      <c r="A4" s="39" t="s">
        <v>7</v>
      </c>
      <c r="B4" s="7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5</v>
      </c>
      <c r="I4" s="7">
        <v>6</v>
      </c>
      <c r="J4" s="7">
        <v>7</v>
      </c>
      <c r="K4" s="8">
        <v>8</v>
      </c>
      <c r="L4" s="8">
        <v>9</v>
      </c>
      <c r="M4" s="8">
        <v>10</v>
      </c>
      <c r="N4" s="8">
        <v>11</v>
      </c>
      <c r="O4" s="8">
        <v>12</v>
      </c>
      <c r="P4" s="8">
        <v>13</v>
      </c>
      <c r="Q4" s="8">
        <v>14</v>
      </c>
      <c r="R4" s="8">
        <v>15</v>
      </c>
      <c r="S4" s="8">
        <v>16</v>
      </c>
      <c r="T4" s="8">
        <v>17</v>
      </c>
      <c r="U4" s="8">
        <v>18</v>
      </c>
      <c r="V4" s="8">
        <v>19</v>
      </c>
      <c r="W4" s="8">
        <v>20</v>
      </c>
      <c r="X4" s="8">
        <v>21</v>
      </c>
      <c r="Y4" s="8">
        <v>22</v>
      </c>
      <c r="Z4" s="8">
        <v>23</v>
      </c>
    </row>
    <row r="5" spans="1:26" s="10" customFormat="1" ht="28.5" customHeight="1">
      <c r="A5" s="80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65"/>
      <c r="Z5" s="66"/>
    </row>
    <row r="6" spans="1:26" s="10" customFormat="1" ht="113.25" customHeight="1">
      <c r="A6" s="1" t="s">
        <v>38</v>
      </c>
      <c r="B6" s="78" t="s">
        <v>16</v>
      </c>
      <c r="C6" s="78"/>
      <c r="D6" s="4">
        <f>D7+D10+D19</f>
        <v>2382422</v>
      </c>
      <c r="E6" s="4">
        <f t="shared" ref="E6:S6" si="0">E7+E10+E19</f>
        <v>2629100</v>
      </c>
      <c r="F6" s="4">
        <f t="shared" si="0"/>
        <v>3724600</v>
      </c>
      <c r="G6" s="4">
        <f t="shared" si="0"/>
        <v>1695300</v>
      </c>
      <c r="H6" s="4">
        <f t="shared" si="0"/>
        <v>10431422</v>
      </c>
      <c r="I6" s="4">
        <f t="shared" si="0"/>
        <v>749400</v>
      </c>
      <c r="J6" s="4">
        <f t="shared" si="0"/>
        <v>0</v>
      </c>
      <c r="K6" s="4">
        <f t="shared" si="0"/>
        <v>9682022</v>
      </c>
      <c r="L6" s="4">
        <f t="shared" si="0"/>
        <v>311506.18</v>
      </c>
      <c r="M6" s="4">
        <f t="shared" si="0"/>
        <v>135000</v>
      </c>
      <c r="N6" s="4">
        <f t="shared" si="0"/>
        <v>0</v>
      </c>
      <c r="O6" s="4">
        <f t="shared" si="0"/>
        <v>176506.18</v>
      </c>
      <c r="P6" s="4">
        <f t="shared" si="0"/>
        <v>176506.18</v>
      </c>
      <c r="Q6" s="4">
        <f t="shared" si="0"/>
        <v>0</v>
      </c>
      <c r="R6" s="4">
        <f t="shared" si="0"/>
        <v>0</v>
      </c>
      <c r="S6" s="4">
        <f t="shared" si="0"/>
        <v>176506.18</v>
      </c>
      <c r="T6" s="2">
        <f t="shared" ref="T6:T9" si="1">P6/H6*100</f>
        <v>1.6920625011623533</v>
      </c>
      <c r="U6" s="2">
        <f t="shared" ref="U6:U18" si="2">Q6/I6*100</f>
        <v>0</v>
      </c>
      <c r="V6" s="2"/>
      <c r="W6" s="2">
        <f t="shared" ref="W6:W22" si="3">S6/K6*100</f>
        <v>1.8230301480413904</v>
      </c>
      <c r="X6" s="2">
        <f t="shared" ref="X6:X10" si="4">P6/D6*100</f>
        <v>7.4086866222692702</v>
      </c>
      <c r="Y6" s="30"/>
      <c r="Z6" s="36"/>
    </row>
    <row r="7" spans="1:26" s="11" customFormat="1" ht="48" customHeight="1">
      <c r="A7" s="1" t="s">
        <v>39</v>
      </c>
      <c r="B7" s="42" t="s">
        <v>24</v>
      </c>
      <c r="C7" s="3"/>
      <c r="D7" s="4">
        <f>SUM(D8:D9)</f>
        <v>728100</v>
      </c>
      <c r="E7" s="4">
        <f t="shared" ref="E7:S7" si="5">SUM(E8:E9)</f>
        <v>1188600</v>
      </c>
      <c r="F7" s="4">
        <f t="shared" si="5"/>
        <v>1092100</v>
      </c>
      <c r="G7" s="4">
        <f t="shared" si="5"/>
        <v>1552800</v>
      </c>
      <c r="H7" s="4">
        <f t="shared" si="5"/>
        <v>4561600</v>
      </c>
      <c r="I7" s="4">
        <f t="shared" si="5"/>
        <v>135000</v>
      </c>
      <c r="J7" s="4">
        <f t="shared" si="5"/>
        <v>0</v>
      </c>
      <c r="K7" s="4">
        <f t="shared" si="5"/>
        <v>4426600</v>
      </c>
      <c r="L7" s="4">
        <f t="shared" si="5"/>
        <v>234506.18</v>
      </c>
      <c r="M7" s="4">
        <f t="shared" si="5"/>
        <v>135000</v>
      </c>
      <c r="N7" s="4">
        <f t="shared" si="5"/>
        <v>0</v>
      </c>
      <c r="O7" s="4">
        <f t="shared" si="5"/>
        <v>99506.18</v>
      </c>
      <c r="P7" s="4">
        <f t="shared" si="5"/>
        <v>99506.18</v>
      </c>
      <c r="Q7" s="4">
        <f t="shared" si="5"/>
        <v>0</v>
      </c>
      <c r="R7" s="4">
        <f t="shared" si="5"/>
        <v>0</v>
      </c>
      <c r="S7" s="4">
        <f t="shared" si="5"/>
        <v>99506.18</v>
      </c>
      <c r="T7" s="2">
        <f t="shared" si="1"/>
        <v>2.1813876709926339</v>
      </c>
      <c r="U7" s="2">
        <f t="shared" si="2"/>
        <v>0</v>
      </c>
      <c r="V7" s="2"/>
      <c r="W7" s="2">
        <f t="shared" si="3"/>
        <v>2.2479144264220845</v>
      </c>
      <c r="X7" s="2">
        <f t="shared" si="4"/>
        <v>13.666554044774069</v>
      </c>
      <c r="Y7" s="30"/>
      <c r="Z7" s="35"/>
    </row>
    <row r="8" spans="1:26" s="10" customFormat="1" ht="43.5" customHeight="1">
      <c r="A8" s="44" t="s">
        <v>40</v>
      </c>
      <c r="B8" s="43" t="s">
        <v>77</v>
      </c>
      <c r="C8" s="17" t="s">
        <v>17</v>
      </c>
      <c r="D8" s="31">
        <v>0</v>
      </c>
      <c r="E8" s="31">
        <v>96500</v>
      </c>
      <c r="F8" s="31">
        <v>0</v>
      </c>
      <c r="G8" s="31">
        <v>96400</v>
      </c>
      <c r="H8" s="29">
        <f t="shared" ref="H8:H9" si="6">I8+K8</f>
        <v>192900</v>
      </c>
      <c r="I8" s="29">
        <v>135000</v>
      </c>
      <c r="J8" s="29">
        <v>0</v>
      </c>
      <c r="K8" s="29">
        <v>57900</v>
      </c>
      <c r="L8" s="30">
        <f t="shared" ref="L8:L22" si="7">M8+N8+O8</f>
        <v>135000</v>
      </c>
      <c r="M8" s="29">
        <v>135000</v>
      </c>
      <c r="N8" s="29">
        <v>0</v>
      </c>
      <c r="O8" s="29">
        <f>S8</f>
        <v>0</v>
      </c>
      <c r="P8" s="30">
        <f t="shared" ref="P8:P9" si="8">Q8+S8</f>
        <v>0</v>
      </c>
      <c r="Q8" s="30">
        <v>0</v>
      </c>
      <c r="R8" s="30">
        <v>0</v>
      </c>
      <c r="S8" s="30">
        <v>0</v>
      </c>
      <c r="T8" s="30">
        <f t="shared" si="1"/>
        <v>0</v>
      </c>
      <c r="U8" s="30">
        <f t="shared" si="2"/>
        <v>0</v>
      </c>
      <c r="V8" s="30"/>
      <c r="W8" s="30">
        <f t="shared" si="3"/>
        <v>0</v>
      </c>
      <c r="X8" s="30"/>
      <c r="Y8" s="30"/>
      <c r="Z8" s="36"/>
    </row>
    <row r="9" spans="1:26" s="10" customFormat="1" ht="42" customHeight="1">
      <c r="A9" s="44" t="s">
        <v>41</v>
      </c>
      <c r="B9" s="43" t="s">
        <v>25</v>
      </c>
      <c r="C9" s="17" t="s">
        <v>4</v>
      </c>
      <c r="D9" s="31">
        <v>728100</v>
      </c>
      <c r="E9" s="31">
        <v>1092100</v>
      </c>
      <c r="F9" s="31">
        <v>1092100</v>
      </c>
      <c r="G9" s="31">
        <v>1456400</v>
      </c>
      <c r="H9" s="29">
        <f t="shared" si="6"/>
        <v>4368700</v>
      </c>
      <c r="I9" s="29">
        <v>0</v>
      </c>
      <c r="J9" s="29">
        <v>0</v>
      </c>
      <c r="K9" s="29">
        <v>4368700</v>
      </c>
      <c r="L9" s="30">
        <f t="shared" si="7"/>
        <v>99506.18</v>
      </c>
      <c r="M9" s="29">
        <v>0</v>
      </c>
      <c r="N9" s="29">
        <v>0</v>
      </c>
      <c r="O9" s="29">
        <f t="shared" ref="O9:O22" si="9">S9</f>
        <v>99506.18</v>
      </c>
      <c r="P9" s="30">
        <f t="shared" si="8"/>
        <v>99506.18</v>
      </c>
      <c r="Q9" s="30">
        <v>0</v>
      </c>
      <c r="R9" s="30">
        <v>0</v>
      </c>
      <c r="S9" s="30">
        <v>99506.18</v>
      </c>
      <c r="T9" s="30">
        <f t="shared" si="1"/>
        <v>2.2777068693203928</v>
      </c>
      <c r="U9" s="30"/>
      <c r="V9" s="30"/>
      <c r="W9" s="30">
        <f t="shared" si="3"/>
        <v>2.2777068693203928</v>
      </c>
      <c r="X9" s="30">
        <f t="shared" si="4"/>
        <v>13.666554044774069</v>
      </c>
      <c r="Y9" s="30"/>
      <c r="Z9" s="36"/>
    </row>
    <row r="10" spans="1:26" s="11" customFormat="1" ht="46.5" customHeight="1">
      <c r="A10" s="1" t="s">
        <v>42</v>
      </c>
      <c r="B10" s="42" t="s">
        <v>26</v>
      </c>
      <c r="C10" s="3"/>
      <c r="D10" s="4">
        <f>SUM(D11:D18)</f>
        <v>1601822</v>
      </c>
      <c r="E10" s="4">
        <f t="shared" ref="E10:S10" si="10">SUM(E11:E18)</f>
        <v>768000</v>
      </c>
      <c r="F10" s="4">
        <f t="shared" si="10"/>
        <v>2500000</v>
      </c>
      <c r="G10" s="4">
        <f t="shared" si="10"/>
        <v>0</v>
      </c>
      <c r="H10" s="4">
        <f t="shared" si="10"/>
        <v>4869822</v>
      </c>
      <c r="I10" s="4">
        <f t="shared" si="10"/>
        <v>614400</v>
      </c>
      <c r="J10" s="4">
        <f t="shared" si="10"/>
        <v>0</v>
      </c>
      <c r="K10" s="4">
        <f t="shared" si="10"/>
        <v>4255422</v>
      </c>
      <c r="L10" s="4">
        <f t="shared" si="10"/>
        <v>77000</v>
      </c>
      <c r="M10" s="4">
        <f t="shared" si="10"/>
        <v>0</v>
      </c>
      <c r="N10" s="4">
        <f t="shared" si="10"/>
        <v>0</v>
      </c>
      <c r="O10" s="4">
        <f t="shared" si="10"/>
        <v>77000</v>
      </c>
      <c r="P10" s="4">
        <f t="shared" si="10"/>
        <v>77000</v>
      </c>
      <c r="Q10" s="4">
        <f t="shared" si="10"/>
        <v>0</v>
      </c>
      <c r="R10" s="4">
        <f t="shared" si="10"/>
        <v>0</v>
      </c>
      <c r="S10" s="4">
        <f t="shared" si="10"/>
        <v>77000</v>
      </c>
      <c r="T10" s="2">
        <f>P10/H10*100</f>
        <v>1.5811666216958238</v>
      </c>
      <c r="U10" s="2">
        <f t="shared" si="2"/>
        <v>0</v>
      </c>
      <c r="V10" s="2"/>
      <c r="W10" s="2">
        <f t="shared" si="3"/>
        <v>1.8094562654420645</v>
      </c>
      <c r="X10" s="2">
        <f t="shared" si="4"/>
        <v>4.8070259991434749</v>
      </c>
      <c r="Y10" s="30"/>
      <c r="Z10" s="35"/>
    </row>
    <row r="11" spans="1:26" s="10" customFormat="1" ht="46.5" customHeight="1">
      <c r="A11" s="44" t="s">
        <v>43</v>
      </c>
      <c r="B11" s="43" t="s">
        <v>78</v>
      </c>
      <c r="C11" s="17" t="s">
        <v>5</v>
      </c>
      <c r="D11" s="31">
        <v>0</v>
      </c>
      <c r="E11" s="31">
        <v>0</v>
      </c>
      <c r="F11" s="31">
        <v>322000</v>
      </c>
      <c r="G11" s="31">
        <v>0</v>
      </c>
      <c r="H11" s="29">
        <f>SUM(I11:K11)</f>
        <v>322000</v>
      </c>
      <c r="I11" s="29">
        <v>0</v>
      </c>
      <c r="J11" s="29">
        <v>0</v>
      </c>
      <c r="K11" s="29">
        <v>322000</v>
      </c>
      <c r="L11" s="30">
        <f t="shared" si="7"/>
        <v>0</v>
      </c>
      <c r="M11" s="29">
        <v>0</v>
      </c>
      <c r="N11" s="29">
        <v>0</v>
      </c>
      <c r="O11" s="29">
        <f t="shared" si="9"/>
        <v>0</v>
      </c>
      <c r="P11" s="30">
        <f>Q11+S11</f>
        <v>0</v>
      </c>
      <c r="Q11" s="30">
        <v>0</v>
      </c>
      <c r="R11" s="30">
        <v>0</v>
      </c>
      <c r="S11" s="30">
        <v>0</v>
      </c>
      <c r="T11" s="30">
        <f t="shared" ref="T11:T22" si="11">P11/H11*100</f>
        <v>0</v>
      </c>
      <c r="U11" s="30"/>
      <c r="V11" s="30"/>
      <c r="W11" s="30">
        <f t="shared" si="3"/>
        <v>0</v>
      </c>
      <c r="X11" s="2"/>
      <c r="Y11" s="30"/>
      <c r="Z11" s="36"/>
    </row>
    <row r="12" spans="1:26" s="10" customFormat="1" ht="53.25" customHeight="1">
      <c r="A12" s="44" t="s">
        <v>44</v>
      </c>
      <c r="B12" s="43" t="s">
        <v>79</v>
      </c>
      <c r="C12" s="17" t="s">
        <v>4</v>
      </c>
      <c r="D12" s="31">
        <v>0</v>
      </c>
      <c r="E12" s="31">
        <v>0</v>
      </c>
      <c r="F12" s="31">
        <v>1055672</v>
      </c>
      <c r="G12" s="31">
        <v>0</v>
      </c>
      <c r="H12" s="29">
        <f t="shared" ref="H12:H18" si="12">SUM(I12:K12)</f>
        <v>1055672</v>
      </c>
      <c r="I12" s="29">
        <v>0</v>
      </c>
      <c r="J12" s="29">
        <v>0</v>
      </c>
      <c r="K12" s="29">
        <v>1055672</v>
      </c>
      <c r="L12" s="30">
        <f t="shared" si="7"/>
        <v>0</v>
      </c>
      <c r="M12" s="29">
        <v>0</v>
      </c>
      <c r="N12" s="29">
        <v>0</v>
      </c>
      <c r="O12" s="29">
        <f t="shared" si="9"/>
        <v>0</v>
      </c>
      <c r="P12" s="30">
        <f t="shared" ref="P12:P22" si="13">Q12+S12</f>
        <v>0</v>
      </c>
      <c r="Q12" s="30">
        <v>0</v>
      </c>
      <c r="R12" s="30">
        <v>0</v>
      </c>
      <c r="S12" s="30">
        <v>0</v>
      </c>
      <c r="T12" s="30">
        <f t="shared" si="11"/>
        <v>0</v>
      </c>
      <c r="U12" s="30"/>
      <c r="V12" s="30"/>
      <c r="W12" s="30">
        <f t="shared" si="3"/>
        <v>0</v>
      </c>
      <c r="X12" s="2"/>
      <c r="Y12" s="30"/>
      <c r="Z12" s="36"/>
    </row>
    <row r="13" spans="1:26" s="10" customFormat="1" ht="74.25" customHeight="1">
      <c r="A13" s="44" t="s">
        <v>45</v>
      </c>
      <c r="B13" s="43" t="s">
        <v>80</v>
      </c>
      <c r="C13" s="17" t="s">
        <v>4</v>
      </c>
      <c r="D13" s="31">
        <v>0</v>
      </c>
      <c r="E13" s="31">
        <v>0</v>
      </c>
      <c r="F13" s="31">
        <v>994438</v>
      </c>
      <c r="G13" s="31">
        <v>0</v>
      </c>
      <c r="H13" s="29">
        <f t="shared" si="12"/>
        <v>994438</v>
      </c>
      <c r="I13" s="29">
        <v>0</v>
      </c>
      <c r="J13" s="29">
        <v>0</v>
      </c>
      <c r="K13" s="29">
        <v>994438</v>
      </c>
      <c r="L13" s="30">
        <f t="shared" si="7"/>
        <v>0</v>
      </c>
      <c r="M13" s="29">
        <v>0</v>
      </c>
      <c r="N13" s="29">
        <v>0</v>
      </c>
      <c r="O13" s="29">
        <f t="shared" si="9"/>
        <v>0</v>
      </c>
      <c r="P13" s="30">
        <f t="shared" si="13"/>
        <v>0</v>
      </c>
      <c r="Q13" s="30">
        <v>0</v>
      </c>
      <c r="R13" s="30">
        <v>0</v>
      </c>
      <c r="S13" s="30">
        <v>0</v>
      </c>
      <c r="T13" s="30">
        <f t="shared" si="11"/>
        <v>0</v>
      </c>
      <c r="U13" s="30"/>
      <c r="V13" s="30"/>
      <c r="W13" s="30">
        <f t="shared" si="3"/>
        <v>0</v>
      </c>
      <c r="X13" s="2"/>
      <c r="Y13" s="30"/>
      <c r="Z13" s="36"/>
    </row>
    <row r="14" spans="1:26" s="10" customFormat="1" ht="74.25" customHeight="1">
      <c r="A14" s="44" t="s">
        <v>46</v>
      </c>
      <c r="B14" s="43" t="s">
        <v>90</v>
      </c>
      <c r="C14" s="17" t="s">
        <v>4</v>
      </c>
      <c r="D14" s="29">
        <v>531428</v>
      </c>
      <c r="E14" s="31"/>
      <c r="F14" s="31"/>
      <c r="G14" s="31"/>
      <c r="H14" s="29">
        <f t="shared" si="12"/>
        <v>531428</v>
      </c>
      <c r="I14" s="29">
        <v>0</v>
      </c>
      <c r="J14" s="29">
        <v>0</v>
      </c>
      <c r="K14" s="29">
        <v>531428</v>
      </c>
      <c r="L14" s="30">
        <f t="shared" si="7"/>
        <v>0</v>
      </c>
      <c r="M14" s="29">
        <v>0</v>
      </c>
      <c r="N14" s="29">
        <v>0</v>
      </c>
      <c r="O14" s="29">
        <f t="shared" si="9"/>
        <v>0</v>
      </c>
      <c r="P14" s="30">
        <f t="shared" si="13"/>
        <v>0</v>
      </c>
      <c r="Q14" s="30">
        <v>0</v>
      </c>
      <c r="R14" s="30">
        <v>0</v>
      </c>
      <c r="S14" s="30">
        <v>0</v>
      </c>
      <c r="T14" s="30">
        <f t="shared" si="11"/>
        <v>0</v>
      </c>
      <c r="U14" s="30"/>
      <c r="V14" s="30"/>
      <c r="W14" s="30">
        <f t="shared" si="3"/>
        <v>0</v>
      </c>
      <c r="X14" s="30">
        <f t="shared" ref="X14:X20" si="14">P14/D14*100</f>
        <v>0</v>
      </c>
      <c r="Y14" s="30"/>
      <c r="Z14" s="36"/>
    </row>
    <row r="15" spans="1:26" s="10" customFormat="1" ht="31.5" customHeight="1">
      <c r="A15" s="44" t="s">
        <v>69</v>
      </c>
      <c r="B15" s="43" t="s">
        <v>91</v>
      </c>
      <c r="C15" s="17" t="s">
        <v>4</v>
      </c>
      <c r="D15" s="29">
        <v>993394</v>
      </c>
      <c r="E15" s="31"/>
      <c r="F15" s="31"/>
      <c r="G15" s="31"/>
      <c r="H15" s="29">
        <f t="shared" si="12"/>
        <v>993394</v>
      </c>
      <c r="I15" s="29">
        <v>0</v>
      </c>
      <c r="J15" s="29">
        <v>0</v>
      </c>
      <c r="K15" s="29">
        <v>993394</v>
      </c>
      <c r="L15" s="30">
        <f t="shared" si="7"/>
        <v>0</v>
      </c>
      <c r="M15" s="29">
        <v>0</v>
      </c>
      <c r="N15" s="29">
        <v>0</v>
      </c>
      <c r="O15" s="29">
        <f t="shared" si="9"/>
        <v>0</v>
      </c>
      <c r="P15" s="30">
        <f t="shared" si="13"/>
        <v>0</v>
      </c>
      <c r="Q15" s="30">
        <v>0</v>
      </c>
      <c r="R15" s="30">
        <v>0</v>
      </c>
      <c r="S15" s="30">
        <v>0</v>
      </c>
      <c r="T15" s="30">
        <f t="shared" si="11"/>
        <v>0</v>
      </c>
      <c r="U15" s="30"/>
      <c r="V15" s="30"/>
      <c r="W15" s="30">
        <f t="shared" si="3"/>
        <v>0</v>
      </c>
      <c r="X15" s="30">
        <f t="shared" si="14"/>
        <v>0</v>
      </c>
      <c r="Y15" s="30"/>
      <c r="Z15" s="36"/>
    </row>
    <row r="16" spans="1:26" s="10" customFormat="1" ht="74.25" customHeight="1">
      <c r="A16" s="44" t="s">
        <v>87</v>
      </c>
      <c r="B16" s="43" t="s">
        <v>92</v>
      </c>
      <c r="C16" s="17" t="s">
        <v>3</v>
      </c>
      <c r="D16" s="31">
        <v>77000</v>
      </c>
      <c r="E16" s="31"/>
      <c r="F16" s="31"/>
      <c r="G16" s="31"/>
      <c r="H16" s="29">
        <f t="shared" si="12"/>
        <v>77000</v>
      </c>
      <c r="I16" s="29">
        <v>0</v>
      </c>
      <c r="J16" s="29">
        <v>0</v>
      </c>
      <c r="K16" s="29">
        <v>77000</v>
      </c>
      <c r="L16" s="30">
        <f t="shared" si="7"/>
        <v>77000</v>
      </c>
      <c r="M16" s="29">
        <v>0</v>
      </c>
      <c r="N16" s="29">
        <v>0</v>
      </c>
      <c r="O16" s="29">
        <f t="shared" si="9"/>
        <v>77000</v>
      </c>
      <c r="P16" s="30">
        <f t="shared" si="13"/>
        <v>77000</v>
      </c>
      <c r="Q16" s="30">
        <v>0</v>
      </c>
      <c r="R16" s="30">
        <v>0</v>
      </c>
      <c r="S16" s="30">
        <v>77000</v>
      </c>
      <c r="T16" s="30">
        <f t="shared" si="11"/>
        <v>100</v>
      </c>
      <c r="U16" s="30"/>
      <c r="V16" s="30"/>
      <c r="W16" s="30">
        <f t="shared" si="3"/>
        <v>100</v>
      </c>
      <c r="X16" s="30">
        <f t="shared" si="14"/>
        <v>100</v>
      </c>
      <c r="Y16" s="30"/>
      <c r="Z16" s="36"/>
    </row>
    <row r="17" spans="1:26" s="10" customFormat="1" ht="41.25" customHeight="1">
      <c r="A17" s="44" t="s">
        <v>88</v>
      </c>
      <c r="B17" s="43" t="s">
        <v>81</v>
      </c>
      <c r="C17" s="17" t="s">
        <v>4</v>
      </c>
      <c r="D17" s="31">
        <v>0</v>
      </c>
      <c r="E17" s="31">
        <v>0</v>
      </c>
      <c r="F17" s="31">
        <v>127890</v>
      </c>
      <c r="G17" s="31">
        <v>0</v>
      </c>
      <c r="H17" s="29">
        <f t="shared" si="12"/>
        <v>127890</v>
      </c>
      <c r="I17" s="29">
        <v>0</v>
      </c>
      <c r="J17" s="29">
        <v>0</v>
      </c>
      <c r="K17" s="29">
        <v>127890</v>
      </c>
      <c r="L17" s="30">
        <f t="shared" si="7"/>
        <v>0</v>
      </c>
      <c r="M17" s="29">
        <v>0</v>
      </c>
      <c r="N17" s="29">
        <v>0</v>
      </c>
      <c r="O17" s="29">
        <f t="shared" si="9"/>
        <v>0</v>
      </c>
      <c r="P17" s="30">
        <f t="shared" si="13"/>
        <v>0</v>
      </c>
      <c r="Q17" s="30">
        <v>0</v>
      </c>
      <c r="R17" s="30">
        <v>0</v>
      </c>
      <c r="S17" s="30">
        <v>0</v>
      </c>
      <c r="T17" s="30">
        <f t="shared" si="11"/>
        <v>0</v>
      </c>
      <c r="U17" s="30"/>
      <c r="V17" s="30"/>
      <c r="W17" s="30">
        <f t="shared" si="3"/>
        <v>0</v>
      </c>
      <c r="X17" s="2"/>
      <c r="Y17" s="30"/>
      <c r="Z17" s="36"/>
    </row>
    <row r="18" spans="1:26" s="10" customFormat="1" ht="78.75" customHeight="1">
      <c r="A18" s="44" t="s">
        <v>89</v>
      </c>
      <c r="B18" s="43" t="s">
        <v>82</v>
      </c>
      <c r="C18" s="17" t="s">
        <v>4</v>
      </c>
      <c r="D18" s="31">
        <v>0</v>
      </c>
      <c r="E18" s="31">
        <v>768000</v>
      </c>
      <c r="F18" s="31">
        <v>0</v>
      </c>
      <c r="G18" s="31">
        <v>0</v>
      </c>
      <c r="H18" s="29">
        <f t="shared" si="12"/>
        <v>768000</v>
      </c>
      <c r="I18" s="29">
        <v>614400</v>
      </c>
      <c r="J18" s="29">
        <v>0</v>
      </c>
      <c r="K18" s="29">
        <v>153600</v>
      </c>
      <c r="L18" s="30">
        <f t="shared" si="7"/>
        <v>0</v>
      </c>
      <c r="M18" s="29">
        <v>0</v>
      </c>
      <c r="N18" s="29">
        <v>0</v>
      </c>
      <c r="O18" s="29">
        <f t="shared" si="9"/>
        <v>0</v>
      </c>
      <c r="P18" s="30">
        <f t="shared" si="13"/>
        <v>0</v>
      </c>
      <c r="Q18" s="30">
        <v>0</v>
      </c>
      <c r="R18" s="30">
        <v>0</v>
      </c>
      <c r="S18" s="30">
        <v>0</v>
      </c>
      <c r="T18" s="30">
        <f t="shared" si="11"/>
        <v>0</v>
      </c>
      <c r="U18" s="30">
        <f t="shared" si="2"/>
        <v>0</v>
      </c>
      <c r="V18" s="30"/>
      <c r="W18" s="30">
        <f t="shared" si="3"/>
        <v>0</v>
      </c>
      <c r="X18" s="2"/>
      <c r="Y18" s="30"/>
      <c r="Z18" s="36"/>
    </row>
    <row r="19" spans="1:26" s="11" customFormat="1" ht="59.25" customHeight="1">
      <c r="A19" s="1" t="s">
        <v>47</v>
      </c>
      <c r="B19" s="42" t="s">
        <v>37</v>
      </c>
      <c r="C19" s="3"/>
      <c r="D19" s="4">
        <f>SUM(D20:D22)</f>
        <v>52500</v>
      </c>
      <c r="E19" s="4">
        <f t="shared" ref="E19:S19" si="15">SUM(E20:E22)</f>
        <v>672500</v>
      </c>
      <c r="F19" s="4">
        <f t="shared" si="15"/>
        <v>132500</v>
      </c>
      <c r="G19" s="4">
        <f t="shared" si="15"/>
        <v>142500</v>
      </c>
      <c r="H19" s="4">
        <f t="shared" si="15"/>
        <v>1000000</v>
      </c>
      <c r="I19" s="4">
        <f t="shared" si="15"/>
        <v>0</v>
      </c>
      <c r="J19" s="4">
        <f t="shared" si="15"/>
        <v>0</v>
      </c>
      <c r="K19" s="4">
        <f t="shared" si="15"/>
        <v>1000000</v>
      </c>
      <c r="L19" s="4">
        <f t="shared" si="15"/>
        <v>0</v>
      </c>
      <c r="M19" s="4">
        <f t="shared" si="15"/>
        <v>0</v>
      </c>
      <c r="N19" s="4">
        <f t="shared" si="15"/>
        <v>0</v>
      </c>
      <c r="O19" s="4">
        <f t="shared" si="15"/>
        <v>0</v>
      </c>
      <c r="P19" s="4">
        <f t="shared" si="15"/>
        <v>0</v>
      </c>
      <c r="Q19" s="4">
        <f t="shared" si="15"/>
        <v>0</v>
      </c>
      <c r="R19" s="4">
        <f t="shared" si="15"/>
        <v>0</v>
      </c>
      <c r="S19" s="4">
        <f t="shared" si="15"/>
        <v>0</v>
      </c>
      <c r="T19" s="2">
        <f t="shared" si="11"/>
        <v>0</v>
      </c>
      <c r="U19" s="2"/>
      <c r="V19" s="2"/>
      <c r="W19" s="2">
        <f t="shared" si="3"/>
        <v>0</v>
      </c>
      <c r="X19" s="2">
        <f t="shared" si="14"/>
        <v>0</v>
      </c>
      <c r="Y19" s="30"/>
      <c r="Z19" s="35"/>
    </row>
    <row r="20" spans="1:26" s="10" customFormat="1" ht="35.25" customHeight="1">
      <c r="A20" s="82" t="s">
        <v>48</v>
      </c>
      <c r="B20" s="79" t="s">
        <v>83</v>
      </c>
      <c r="C20" s="17" t="s">
        <v>5</v>
      </c>
      <c r="D20" s="31">
        <v>52500</v>
      </c>
      <c r="E20" s="31">
        <v>352500</v>
      </c>
      <c r="F20" s="31">
        <v>132500</v>
      </c>
      <c r="G20" s="31">
        <v>142500</v>
      </c>
      <c r="H20" s="29">
        <f>I20+K20</f>
        <v>680000</v>
      </c>
      <c r="I20" s="29">
        <v>0</v>
      </c>
      <c r="J20" s="29">
        <v>0</v>
      </c>
      <c r="K20" s="29">
        <v>680000</v>
      </c>
      <c r="L20" s="30">
        <f t="shared" si="7"/>
        <v>0</v>
      </c>
      <c r="M20" s="31">
        <v>0</v>
      </c>
      <c r="N20" s="31">
        <v>0</v>
      </c>
      <c r="O20" s="29">
        <f t="shared" si="9"/>
        <v>0</v>
      </c>
      <c r="P20" s="30">
        <f t="shared" si="13"/>
        <v>0</v>
      </c>
      <c r="Q20" s="30">
        <v>0</v>
      </c>
      <c r="R20" s="30">
        <v>0</v>
      </c>
      <c r="S20" s="30">
        <v>0</v>
      </c>
      <c r="T20" s="30">
        <f t="shared" si="11"/>
        <v>0</v>
      </c>
      <c r="U20" s="30"/>
      <c r="V20" s="30"/>
      <c r="W20" s="30">
        <f t="shared" si="3"/>
        <v>0</v>
      </c>
      <c r="X20" s="30">
        <f t="shared" si="14"/>
        <v>0</v>
      </c>
      <c r="Y20" s="30"/>
      <c r="Z20" s="36"/>
    </row>
    <row r="21" spans="1:26" s="10" customFormat="1" ht="34.5" customHeight="1">
      <c r="A21" s="82"/>
      <c r="B21" s="79"/>
      <c r="C21" s="32" t="s">
        <v>11</v>
      </c>
      <c r="D21" s="29">
        <v>0</v>
      </c>
      <c r="E21" s="29">
        <v>300000</v>
      </c>
      <c r="F21" s="29">
        <v>0</v>
      </c>
      <c r="G21" s="29">
        <v>0</v>
      </c>
      <c r="H21" s="29">
        <f>I21+K21</f>
        <v>300000</v>
      </c>
      <c r="I21" s="29">
        <v>0</v>
      </c>
      <c r="J21" s="29">
        <v>0</v>
      </c>
      <c r="K21" s="29">
        <v>300000</v>
      </c>
      <c r="L21" s="30">
        <f t="shared" si="7"/>
        <v>0</v>
      </c>
      <c r="M21" s="31">
        <v>0</v>
      </c>
      <c r="N21" s="31">
        <v>0</v>
      </c>
      <c r="O21" s="29">
        <f t="shared" si="9"/>
        <v>0</v>
      </c>
      <c r="P21" s="30">
        <f t="shared" si="13"/>
        <v>0</v>
      </c>
      <c r="Q21" s="30">
        <v>0</v>
      </c>
      <c r="R21" s="30">
        <v>0</v>
      </c>
      <c r="S21" s="30">
        <v>0</v>
      </c>
      <c r="T21" s="30">
        <f t="shared" si="11"/>
        <v>0</v>
      </c>
      <c r="U21" s="30"/>
      <c r="V21" s="30"/>
      <c r="W21" s="30">
        <f t="shared" si="3"/>
        <v>0</v>
      </c>
      <c r="X21" s="2"/>
      <c r="Y21" s="30"/>
      <c r="Z21" s="36"/>
    </row>
    <row r="22" spans="1:26" s="10" customFormat="1" ht="33" customHeight="1">
      <c r="A22" s="82"/>
      <c r="B22" s="79"/>
      <c r="C22" s="32" t="s">
        <v>6</v>
      </c>
      <c r="D22" s="29">
        <v>0</v>
      </c>
      <c r="E22" s="29">
        <v>20000</v>
      </c>
      <c r="F22" s="29">
        <v>0</v>
      </c>
      <c r="G22" s="29">
        <v>0</v>
      </c>
      <c r="H22" s="29">
        <f>I22+K22</f>
        <v>20000</v>
      </c>
      <c r="I22" s="29">
        <v>0</v>
      </c>
      <c r="J22" s="29">
        <v>0</v>
      </c>
      <c r="K22" s="29">
        <v>20000</v>
      </c>
      <c r="L22" s="30">
        <f t="shared" si="7"/>
        <v>0</v>
      </c>
      <c r="M22" s="31">
        <v>0</v>
      </c>
      <c r="N22" s="31">
        <v>0</v>
      </c>
      <c r="O22" s="29">
        <f t="shared" si="9"/>
        <v>0</v>
      </c>
      <c r="P22" s="30">
        <f t="shared" si="13"/>
        <v>0</v>
      </c>
      <c r="Q22" s="30">
        <v>0</v>
      </c>
      <c r="R22" s="30">
        <v>0</v>
      </c>
      <c r="S22" s="30">
        <v>0</v>
      </c>
      <c r="T22" s="30">
        <f t="shared" si="11"/>
        <v>0</v>
      </c>
      <c r="U22" s="30"/>
      <c r="V22" s="30"/>
      <c r="W22" s="30">
        <f t="shared" si="3"/>
        <v>0</v>
      </c>
      <c r="X22" s="2"/>
      <c r="Y22" s="30"/>
      <c r="Z22" s="36"/>
    </row>
    <row r="23" spans="1:26">
      <c r="A23" s="13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26">
      <c r="A24" s="13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26">
      <c r="A25" s="13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26">
      <c r="A26" s="13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26">
      <c r="A27" s="13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26">
      <c r="A28" s="13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26">
      <c r="A29" s="13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26">
      <c r="A30" s="13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26">
      <c r="A31" s="13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26">
      <c r="A32" s="13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>
      <c r="A33" s="13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>
      <c r="A34" s="13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>
      <c r="A35" s="13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>
      <c r="A36" s="13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>
      <c r="A37" s="13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>
      <c r="A38" s="13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>
      <c r="A39" s="13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>
      <c r="A40" s="13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15">
      <c r="A41" s="13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>
      <c r="A42" s="13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5">
      <c r="A43" s="13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>
      <c r="A44" s="13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5">
      <c r="A45" s="13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>
      <c r="A46" s="13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>
      <c r="A47" s="13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>
      <c r="A48" s="13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>
      <c r="A49" s="13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>
      <c r="A50" s="13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>
      <c r="A51" s="13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>
      <c r="A52" s="13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>
      <c r="A53" s="13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5">
      <c r="A54" s="13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15">
      <c r="A55" s="13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5">
      <c r="A56" s="13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15">
      <c r="A57" s="13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>
      <c r="A58" s="13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1:15">
      <c r="A59" s="13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1:15">
      <c r="A60" s="13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1:15">
      <c r="A61" s="13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1:15">
      <c r="A62" s="13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spans="1:15">
      <c r="A63" s="13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15">
      <c r="A64" s="13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</row>
    <row r="65" spans="1:15">
      <c r="A65" s="13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</row>
    <row r="66" spans="1:15">
      <c r="A66" s="13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</row>
    <row r="67" spans="1:15">
      <c r="A67" s="13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</row>
    <row r="68" spans="1:15">
      <c r="A68" s="13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</row>
    <row r="69" spans="1:15">
      <c r="A69" s="13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</row>
    <row r="70" spans="1:15">
      <c r="A70" s="13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</row>
    <row r="71" spans="1:15">
      <c r="A71" s="13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</row>
    <row r="72" spans="1:15">
      <c r="A72" s="13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</row>
    <row r="73" spans="1:15">
      <c r="A73" s="13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</row>
    <row r="74" spans="1:15">
      <c r="A74" s="13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</row>
    <row r="75" spans="1:15">
      <c r="A75" s="13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</row>
    <row r="76" spans="1:15">
      <c r="A76" s="13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</row>
    <row r="77" spans="1:15">
      <c r="A77" s="13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</row>
    <row r="78" spans="1:15">
      <c r="A78" s="13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</row>
    <row r="79" spans="1:15">
      <c r="A79" s="13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</row>
    <row r="80" spans="1:15">
      <c r="A80" s="13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</row>
    <row r="81" spans="1:15">
      <c r="A81" s="13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</row>
    <row r="82" spans="1:15">
      <c r="A82" s="13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</row>
    <row r="83" spans="1:15">
      <c r="A83" s="13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</row>
    <row r="84" spans="1:15">
      <c r="A84" s="13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</row>
    <row r="85" spans="1:15">
      <c r="A85" s="13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</row>
    <row r="86" spans="1:15">
      <c r="A86" s="13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spans="1:15">
      <c r="A87" s="13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1:15">
      <c r="A88" s="13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5">
      <c r="A89" s="13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1:15">
      <c r="A90" s="13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>
      <c r="A91" s="13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</row>
    <row r="92" spans="1:15">
      <c r="A92" s="13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spans="1:15">
      <c r="A93" s="13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1:15">
      <c r="A94" s="13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5">
      <c r="A95" s="13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spans="1:15">
      <c r="A96" s="13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1:15">
      <c r="A97" s="13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>
      <c r="A98" s="13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1:15">
      <c r="A99" s="13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1:15">
      <c r="A100" s="13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1:15">
      <c r="A101" s="13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>
      <c r="A102" s="13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>
      <c r="A103" s="13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>
      <c r="A104" s="13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>
      <c r="A105" s="13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>
      <c r="A106" s="13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>
      <c r="A107" s="13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>
      <c r="A108" s="13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1:15">
      <c r="A109" s="13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</row>
    <row r="110" spans="1:15">
      <c r="A110" s="13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>
      <c r="A111" s="13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5">
      <c r="A112" s="13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5">
      <c r="A113" s="13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</row>
    <row r="114" spans="1:15">
      <c r="A114" s="13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</row>
    <row r="115" spans="1:15">
      <c r="A115" s="13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1:15">
      <c r="A116" s="13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</row>
    <row r="117" spans="1:15">
      <c r="A117" s="13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</row>
    <row r="118" spans="1:15">
      <c r="A118" s="13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</row>
    <row r="119" spans="1:15">
      <c r="A119" s="13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>
      <c r="A120" s="13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5">
      <c r="A121" s="13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1:15">
      <c r="A122" s="13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>
      <c r="A123" s="13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1:15">
      <c r="A124" s="1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>
      <c r="A125" s="13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1:15">
      <c r="A126" s="13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</row>
    <row r="127" spans="1:15">
      <c r="A127" s="1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5">
      <c r="A128" s="13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>
      <c r="A129" s="13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1:15">
      <c r="A130" s="1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</row>
    <row r="131" spans="1:15">
      <c r="A131" s="13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</row>
    <row r="132" spans="1:15">
      <c r="A132" s="13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</row>
    <row r="133" spans="1:15">
      <c r="A133" s="13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</row>
    <row r="134" spans="1:15">
      <c r="A134" s="13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</row>
    <row r="135" spans="1:15">
      <c r="A135" s="13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</row>
    <row r="136" spans="1:15">
      <c r="A136" s="13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</row>
    <row r="137" spans="1:15">
      <c r="A137" s="13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</row>
    <row r="138" spans="1:15">
      <c r="A138" s="13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</row>
    <row r="139" spans="1:15">
      <c r="A139" s="13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</row>
    <row r="140" spans="1:15">
      <c r="A140" s="13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</row>
    <row r="141" spans="1:15">
      <c r="A141" s="13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</row>
    <row r="142" spans="1:15">
      <c r="A142" s="13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</row>
    <row r="143" spans="1:15">
      <c r="A143" s="13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</row>
    <row r="144" spans="1:15">
      <c r="A144" s="13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</row>
    <row r="145" spans="1:15">
      <c r="A145" s="13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</row>
    <row r="146" spans="1:15">
      <c r="A146" s="13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</row>
    <row r="147" spans="1:15">
      <c r="A147" s="13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</row>
    <row r="148" spans="1:15">
      <c r="A148" s="13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</row>
    <row r="149" spans="1:15">
      <c r="A149" s="13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</row>
    <row r="150" spans="1:15">
      <c r="A150" s="13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</row>
    <row r="151" spans="1:15">
      <c r="A151" s="13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</row>
    <row r="152" spans="1:15">
      <c r="A152" s="13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</row>
    <row r="153" spans="1:15">
      <c r="A153" s="13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</row>
    <row r="154" spans="1:15">
      <c r="A154" s="13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</row>
    <row r="155" spans="1:15">
      <c r="A155" s="13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</row>
    <row r="156" spans="1:15">
      <c r="A156" s="13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</row>
    <row r="157" spans="1:15">
      <c r="A157" s="13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</row>
    <row r="158" spans="1:15">
      <c r="A158" s="13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</row>
  </sheetData>
  <mergeCells count="18">
    <mergeCell ref="A5:Z5"/>
    <mergeCell ref="Z2:Z3"/>
    <mergeCell ref="B6:C6"/>
    <mergeCell ref="A20:A22"/>
    <mergeCell ref="B20:B22"/>
    <mergeCell ref="A1:W1"/>
    <mergeCell ref="A2:A3"/>
    <mergeCell ref="C2:C3"/>
    <mergeCell ref="H2:K2"/>
    <mergeCell ref="P2:S2"/>
    <mergeCell ref="T2:W2"/>
    <mergeCell ref="D2:D3"/>
    <mergeCell ref="E2:E3"/>
    <mergeCell ref="F2:F3"/>
    <mergeCell ref="G2:G3"/>
    <mergeCell ref="L2:O2"/>
    <mergeCell ref="X2:X3"/>
    <mergeCell ref="Y2:Y3"/>
  </mergeCells>
  <pageMargins left="0.19685039370078741" right="0.19685039370078741" top="0.39370078740157483" bottom="0.19685039370078741" header="0.31496062992125984" footer="0.31496062992125984"/>
  <pageSetup paperSize="8" scale="41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W16"/>
  <sheetViews>
    <sheetView workbookViewId="0">
      <selection activeCell="H16" sqref="H16"/>
    </sheetView>
  </sheetViews>
  <sheetFormatPr defaultRowHeight="15"/>
  <cols>
    <col min="1" max="1" width="9.140625" style="62"/>
    <col min="2" max="2" width="22.5703125" style="62" customWidth="1"/>
    <col min="3" max="4" width="9.140625" style="62"/>
    <col min="5" max="5" width="11.7109375" style="62" bestFit="1" customWidth="1"/>
    <col min="6" max="6" width="11.42578125" style="62" customWidth="1"/>
    <col min="7" max="7" width="11.7109375" style="62" bestFit="1" customWidth="1"/>
    <col min="8" max="9" width="9.140625" style="62"/>
    <col min="10" max="10" width="11.85546875" style="62" customWidth="1"/>
    <col min="11" max="13" width="9.140625" style="62"/>
    <col min="14" max="14" width="11.5703125" style="62" customWidth="1"/>
    <col min="15" max="17" width="9.140625" style="62"/>
    <col min="18" max="18" width="12.85546875" style="62" customWidth="1"/>
    <col min="19" max="21" width="9.140625" style="62"/>
    <col min="22" max="22" width="12.140625" style="62" customWidth="1"/>
    <col min="23" max="16384" width="9.140625" style="62"/>
  </cols>
  <sheetData>
    <row r="1" spans="1:23" ht="25.5">
      <c r="A1" s="92" t="s">
        <v>0</v>
      </c>
      <c r="B1" s="46" t="s">
        <v>1</v>
      </c>
      <c r="C1" s="93" t="s">
        <v>22</v>
      </c>
      <c r="D1" s="94" t="s">
        <v>96</v>
      </c>
      <c r="E1" s="94"/>
      <c r="F1" s="94"/>
      <c r="G1" s="94"/>
      <c r="H1" s="95" t="s">
        <v>97</v>
      </c>
      <c r="I1" s="96"/>
      <c r="J1" s="96"/>
      <c r="K1" s="97"/>
      <c r="L1" s="98" t="s">
        <v>98</v>
      </c>
      <c r="M1" s="98"/>
      <c r="N1" s="98"/>
      <c r="O1" s="98"/>
      <c r="P1" s="98" t="s">
        <v>58</v>
      </c>
      <c r="Q1" s="99"/>
      <c r="R1" s="99"/>
      <c r="S1" s="99"/>
      <c r="T1" s="86" t="s">
        <v>99</v>
      </c>
      <c r="U1" s="87"/>
      <c r="V1" s="87"/>
      <c r="W1" s="88"/>
    </row>
    <row r="2" spans="1:23" ht="25.5">
      <c r="A2" s="92"/>
      <c r="B2" s="46" t="s">
        <v>2</v>
      </c>
      <c r="C2" s="93"/>
      <c r="D2" s="47" t="s">
        <v>27</v>
      </c>
      <c r="E2" s="47" t="s">
        <v>28</v>
      </c>
      <c r="F2" s="47" t="s">
        <v>76</v>
      </c>
      <c r="G2" s="47" t="s">
        <v>29</v>
      </c>
      <c r="H2" s="47" t="s">
        <v>27</v>
      </c>
      <c r="I2" s="47" t="s">
        <v>28</v>
      </c>
      <c r="J2" s="47" t="s">
        <v>76</v>
      </c>
      <c r="K2" s="47" t="s">
        <v>29</v>
      </c>
      <c r="L2" s="47" t="s">
        <v>27</v>
      </c>
      <c r="M2" s="47" t="s">
        <v>28</v>
      </c>
      <c r="N2" s="47" t="s">
        <v>76</v>
      </c>
      <c r="O2" s="47" t="s">
        <v>29</v>
      </c>
      <c r="P2" s="47" t="s">
        <v>27</v>
      </c>
      <c r="Q2" s="37" t="s">
        <v>28</v>
      </c>
      <c r="R2" s="47" t="s">
        <v>76</v>
      </c>
      <c r="S2" s="47" t="s">
        <v>29</v>
      </c>
      <c r="T2" s="47" t="s">
        <v>27</v>
      </c>
      <c r="U2" s="37" t="s">
        <v>28</v>
      </c>
      <c r="V2" s="47" t="s">
        <v>76</v>
      </c>
      <c r="W2" s="47" t="s">
        <v>29</v>
      </c>
    </row>
    <row r="3" spans="1:23">
      <c r="A3" s="45" t="s">
        <v>7</v>
      </c>
      <c r="B3" s="45" t="s">
        <v>18</v>
      </c>
      <c r="C3" s="45" t="s">
        <v>33</v>
      </c>
      <c r="D3" s="45" t="s">
        <v>34</v>
      </c>
      <c r="E3" s="45" t="s">
        <v>20</v>
      </c>
      <c r="F3" s="45" t="s">
        <v>36</v>
      </c>
      <c r="G3" s="45" t="s">
        <v>55</v>
      </c>
      <c r="H3" s="45" t="s">
        <v>21</v>
      </c>
      <c r="I3" s="45" t="s">
        <v>38</v>
      </c>
      <c r="J3" s="45" t="s">
        <v>49</v>
      </c>
      <c r="K3" s="45" t="s">
        <v>50</v>
      </c>
      <c r="L3" s="45" t="s">
        <v>51</v>
      </c>
      <c r="M3" s="45" t="s">
        <v>52</v>
      </c>
      <c r="N3" s="45" t="s">
        <v>53</v>
      </c>
      <c r="O3" s="45" t="s">
        <v>54</v>
      </c>
      <c r="P3" s="45" t="s">
        <v>100</v>
      </c>
      <c r="Q3" s="45" t="s">
        <v>101</v>
      </c>
      <c r="R3" s="45" t="s">
        <v>102</v>
      </c>
      <c r="S3" s="45" t="s">
        <v>103</v>
      </c>
      <c r="T3" s="45" t="s">
        <v>104</v>
      </c>
      <c r="U3" s="45" t="s">
        <v>105</v>
      </c>
      <c r="V3" s="45" t="s">
        <v>106</v>
      </c>
      <c r="W3" s="23">
        <v>23</v>
      </c>
    </row>
    <row r="4" spans="1:23">
      <c r="A4" s="89" t="s">
        <v>30</v>
      </c>
      <c r="B4" s="89"/>
      <c r="C4" s="89"/>
      <c r="D4" s="48">
        <f>E4+F4+G4</f>
        <v>187064.24400000001</v>
      </c>
      <c r="E4" s="48">
        <f>E5+E8+E11+E13+E15</f>
        <v>150330.04800000001</v>
      </c>
      <c r="F4" s="48">
        <f>F5+F8+F11+F13+F15</f>
        <v>0</v>
      </c>
      <c r="G4" s="48">
        <f>G5+G8+G11+G13+G15</f>
        <v>36734.196000000004</v>
      </c>
      <c r="H4" s="48">
        <f>I4+J4+K4</f>
        <v>9121.1929999999993</v>
      </c>
      <c r="I4" s="48">
        <f>I5+I8+I11+I13+I15</f>
        <v>0</v>
      </c>
      <c r="J4" s="48">
        <f>J5+J8+J11+J13+J15</f>
        <v>0</v>
      </c>
      <c r="K4" s="48">
        <f>K5+K8+K11+K13+K15</f>
        <v>9121.1929999999993</v>
      </c>
      <c r="L4" s="48">
        <f>M4+N4+O4</f>
        <v>8896.7980000000007</v>
      </c>
      <c r="M4" s="48">
        <f>M5+M8+M11+M13+M15</f>
        <v>0</v>
      </c>
      <c r="N4" s="48">
        <f>N5+N8+N11+N13+N15</f>
        <v>0</v>
      </c>
      <c r="O4" s="48">
        <f>O5+O8+O11+O13+O15</f>
        <v>8896.7980000000007</v>
      </c>
      <c r="P4" s="48">
        <f t="shared" ref="P4:Q7" si="0">L4/D4*100</f>
        <v>4.7560120575474594</v>
      </c>
      <c r="Q4" s="48">
        <f t="shared" si="0"/>
        <v>0</v>
      </c>
      <c r="R4" s="48"/>
      <c r="S4" s="48">
        <f t="shared" ref="S4:S7" si="1">O4/G4*100</f>
        <v>24.219389475680916</v>
      </c>
      <c r="T4" s="54">
        <f t="shared" ref="T4:T14" si="2">L4/H4*100</f>
        <v>97.539850324403858</v>
      </c>
      <c r="U4" s="54"/>
      <c r="V4" s="54"/>
      <c r="W4" s="54">
        <f t="shared" ref="W4:W14" si="3">O4/K4*100</f>
        <v>97.539850324403858</v>
      </c>
    </row>
    <row r="5" spans="1:23" ht="45.75" customHeight="1">
      <c r="A5" s="49">
        <v>1</v>
      </c>
      <c r="B5" s="85" t="s">
        <v>10</v>
      </c>
      <c r="C5" s="85"/>
      <c r="D5" s="48">
        <f>E5+G5</f>
        <v>20422.803</v>
      </c>
      <c r="E5" s="48">
        <f>E6+E7</f>
        <v>0</v>
      </c>
      <c r="F5" s="48">
        <f t="shared" ref="F5:G5" si="4">F6+F7</f>
        <v>0</v>
      </c>
      <c r="G5" s="48">
        <f t="shared" si="4"/>
        <v>20422.803</v>
      </c>
      <c r="H5" s="48">
        <f>I5+K5</f>
        <v>9021.1929999999993</v>
      </c>
      <c r="I5" s="48">
        <f>I6+I7</f>
        <v>0</v>
      </c>
      <c r="J5" s="48">
        <f t="shared" ref="J5:K5" si="5">J6+J7</f>
        <v>0</v>
      </c>
      <c r="K5" s="48">
        <f t="shared" si="5"/>
        <v>9021.1929999999993</v>
      </c>
      <c r="L5" s="48">
        <f>M5+O5</f>
        <v>8796.7980000000007</v>
      </c>
      <c r="M5" s="48">
        <f>M6+M7</f>
        <v>0</v>
      </c>
      <c r="N5" s="48">
        <f t="shared" ref="N5:O5" si="6">N6+N7</f>
        <v>0</v>
      </c>
      <c r="O5" s="48">
        <f t="shared" si="6"/>
        <v>8796.7980000000007</v>
      </c>
      <c r="P5" s="48">
        <f t="shared" si="0"/>
        <v>43.073411617396502</v>
      </c>
      <c r="Q5" s="48"/>
      <c r="R5" s="48"/>
      <c r="S5" s="48">
        <f>O5/G5*100</f>
        <v>43.073411617396502</v>
      </c>
      <c r="T5" s="54"/>
      <c r="U5" s="54"/>
      <c r="V5" s="54"/>
      <c r="W5" s="54"/>
    </row>
    <row r="6" spans="1:23" ht="63.75">
      <c r="A6" s="50" t="s">
        <v>84</v>
      </c>
      <c r="B6" s="51" t="s">
        <v>107</v>
      </c>
      <c r="C6" s="18" t="s">
        <v>3</v>
      </c>
      <c r="D6" s="52">
        <f t="shared" ref="D6:D7" si="7">E6+G6</f>
        <v>8640.9529999999995</v>
      </c>
      <c r="E6" s="52">
        <v>0</v>
      </c>
      <c r="F6" s="52">
        <v>0</v>
      </c>
      <c r="G6" s="52">
        <v>8640.9529999999995</v>
      </c>
      <c r="H6" s="52">
        <f t="shared" ref="H6:H7" si="8">I6+K6</f>
        <v>8640.9529999999995</v>
      </c>
      <c r="I6" s="52">
        <v>0</v>
      </c>
      <c r="J6" s="52">
        <v>0</v>
      </c>
      <c r="K6" s="52">
        <f>G6</f>
        <v>8640.9529999999995</v>
      </c>
      <c r="L6" s="52">
        <f t="shared" ref="L6:L7" si="9">M6+O6</f>
        <v>8416.5580000000009</v>
      </c>
      <c r="M6" s="52">
        <v>0</v>
      </c>
      <c r="N6" s="52">
        <v>0</v>
      </c>
      <c r="O6" s="52">
        <v>8416.5580000000009</v>
      </c>
      <c r="P6" s="52">
        <f t="shared" si="0"/>
        <v>97.403122086186585</v>
      </c>
      <c r="Q6" s="48"/>
      <c r="R6" s="48"/>
      <c r="S6" s="52">
        <f t="shared" si="1"/>
        <v>97.403122086186585</v>
      </c>
      <c r="T6" s="54"/>
      <c r="U6" s="54"/>
      <c r="V6" s="54"/>
      <c r="W6" s="54"/>
    </row>
    <row r="7" spans="1:23" ht="38.25">
      <c r="A7" s="50" t="s">
        <v>85</v>
      </c>
      <c r="B7" s="51" t="s">
        <v>86</v>
      </c>
      <c r="C7" s="18" t="s">
        <v>3</v>
      </c>
      <c r="D7" s="52">
        <f t="shared" si="7"/>
        <v>11781.85</v>
      </c>
      <c r="E7" s="53">
        <v>0</v>
      </c>
      <c r="F7" s="52">
        <v>0</v>
      </c>
      <c r="G7" s="52">
        <v>11781.85</v>
      </c>
      <c r="H7" s="52">
        <f t="shared" si="8"/>
        <v>380.24</v>
      </c>
      <c r="I7" s="52">
        <v>0</v>
      </c>
      <c r="J7" s="52">
        <v>0</v>
      </c>
      <c r="K7" s="52">
        <v>380.24</v>
      </c>
      <c r="L7" s="52">
        <f t="shared" si="9"/>
        <v>380.24</v>
      </c>
      <c r="M7" s="52">
        <v>0</v>
      </c>
      <c r="N7" s="52">
        <v>0</v>
      </c>
      <c r="O7" s="52">
        <v>380.24</v>
      </c>
      <c r="P7" s="52">
        <f t="shared" si="0"/>
        <v>3.2273369632103615</v>
      </c>
      <c r="Q7" s="48"/>
      <c r="R7" s="48"/>
      <c r="S7" s="52">
        <f t="shared" si="1"/>
        <v>3.2273369632103615</v>
      </c>
      <c r="T7" s="54"/>
      <c r="U7" s="54"/>
      <c r="V7" s="54"/>
      <c r="W7" s="54"/>
    </row>
    <row r="8" spans="1:23" ht="47.25" customHeight="1">
      <c r="A8" s="49" t="s">
        <v>18</v>
      </c>
      <c r="B8" s="85" t="s">
        <v>14</v>
      </c>
      <c r="C8" s="85"/>
      <c r="D8" s="48">
        <f>E8+F8+G8</f>
        <v>75199.192999999985</v>
      </c>
      <c r="E8" s="48">
        <f>E9+E10</f>
        <v>71120.099999999991</v>
      </c>
      <c r="F8" s="48">
        <f t="shared" ref="F8:G8" si="10">F9+F10</f>
        <v>0</v>
      </c>
      <c r="G8" s="48">
        <f t="shared" si="10"/>
        <v>4079.0929999999998</v>
      </c>
      <c r="H8" s="48">
        <f>I8+J8+K8</f>
        <v>0</v>
      </c>
      <c r="I8" s="48">
        <f>I9+I10</f>
        <v>0</v>
      </c>
      <c r="J8" s="48">
        <f t="shared" ref="J8:K8" si="11">J9+J10</f>
        <v>0</v>
      </c>
      <c r="K8" s="48">
        <f t="shared" si="11"/>
        <v>0</v>
      </c>
      <c r="L8" s="48">
        <f>M8++N8+O8</f>
        <v>0</v>
      </c>
      <c r="M8" s="48">
        <f>M9+M10</f>
        <v>0</v>
      </c>
      <c r="N8" s="48">
        <f t="shared" ref="N8:O8" si="12">N9+N10</f>
        <v>0</v>
      </c>
      <c r="O8" s="48">
        <f t="shared" si="12"/>
        <v>0</v>
      </c>
      <c r="P8" s="54">
        <f t="shared" ref="P8:P11" si="13">L8/D8%</f>
        <v>0</v>
      </c>
      <c r="Q8" s="48">
        <f t="shared" ref="Q8:Q16" si="14">M8/E8*100</f>
        <v>0</v>
      </c>
      <c r="R8" s="48"/>
      <c r="S8" s="54">
        <f t="shared" ref="S8:S10" si="15">O8/G8%</f>
        <v>0</v>
      </c>
      <c r="T8" s="54"/>
      <c r="U8" s="54"/>
      <c r="V8" s="54"/>
      <c r="W8" s="54"/>
    </row>
    <row r="9" spans="1:23" ht="63.75">
      <c r="A9" s="50" t="s">
        <v>31</v>
      </c>
      <c r="B9" s="51" t="s">
        <v>59</v>
      </c>
      <c r="C9" s="55" t="s">
        <v>3</v>
      </c>
      <c r="D9" s="55">
        <f t="shared" ref="D9:D10" si="16">E9+G9</f>
        <v>13553.546</v>
      </c>
      <c r="E9" s="55">
        <v>12734.4</v>
      </c>
      <c r="F9" s="55">
        <v>0</v>
      </c>
      <c r="G9" s="55">
        <v>819.14599999999996</v>
      </c>
      <c r="H9" s="55">
        <f t="shared" ref="H9:H10" si="17">I9+K9</f>
        <v>0</v>
      </c>
      <c r="I9" s="55">
        <v>0</v>
      </c>
      <c r="J9" s="55">
        <v>0</v>
      </c>
      <c r="K9" s="55">
        <v>0</v>
      </c>
      <c r="L9" s="55">
        <f t="shared" ref="L9:L10" si="18">M9+O9</f>
        <v>0</v>
      </c>
      <c r="M9" s="55">
        <v>0</v>
      </c>
      <c r="N9" s="55">
        <v>0</v>
      </c>
      <c r="O9" s="55">
        <v>0</v>
      </c>
      <c r="P9" s="54"/>
      <c r="Q9" s="52">
        <f t="shared" si="14"/>
        <v>0</v>
      </c>
      <c r="R9" s="48"/>
      <c r="S9" s="54"/>
      <c r="T9" s="54"/>
      <c r="U9" s="54"/>
      <c r="V9" s="54"/>
      <c r="W9" s="54"/>
    </row>
    <row r="10" spans="1:23" ht="114.75">
      <c r="A10" s="50" t="s">
        <v>32</v>
      </c>
      <c r="B10" s="51" t="s">
        <v>57</v>
      </c>
      <c r="C10" s="55" t="s">
        <v>3</v>
      </c>
      <c r="D10" s="55">
        <f t="shared" si="16"/>
        <v>61645.646999999997</v>
      </c>
      <c r="E10" s="55">
        <v>58385.7</v>
      </c>
      <c r="F10" s="55">
        <v>0</v>
      </c>
      <c r="G10" s="56">
        <f>3072.9+187.047</f>
        <v>3259.9470000000001</v>
      </c>
      <c r="H10" s="55">
        <f t="shared" si="17"/>
        <v>0</v>
      </c>
      <c r="I10" s="55">
        <v>0</v>
      </c>
      <c r="J10" s="55">
        <v>0</v>
      </c>
      <c r="K10" s="55">
        <v>0</v>
      </c>
      <c r="L10" s="55">
        <f t="shared" si="18"/>
        <v>0</v>
      </c>
      <c r="M10" s="52">
        <v>0</v>
      </c>
      <c r="N10" s="52">
        <v>0</v>
      </c>
      <c r="O10" s="52">
        <v>0</v>
      </c>
      <c r="P10" s="55">
        <f t="shared" si="13"/>
        <v>0</v>
      </c>
      <c r="Q10" s="52">
        <f t="shared" si="14"/>
        <v>0</v>
      </c>
      <c r="R10" s="48"/>
      <c r="S10" s="55">
        <f t="shared" si="15"/>
        <v>0</v>
      </c>
      <c r="T10" s="54"/>
      <c r="U10" s="54"/>
      <c r="V10" s="54"/>
      <c r="W10" s="54"/>
    </row>
    <row r="11" spans="1:23" ht="40.5" customHeight="1">
      <c r="A11" s="49" t="s">
        <v>33</v>
      </c>
      <c r="B11" s="90" t="s">
        <v>12</v>
      </c>
      <c r="C11" s="91"/>
      <c r="D11" s="48">
        <f>E11+F11+G11</f>
        <v>1598.951</v>
      </c>
      <c r="E11" s="48">
        <f>E12</f>
        <v>1598.951</v>
      </c>
      <c r="F11" s="48">
        <f t="shared" ref="F11:G11" si="19">F12</f>
        <v>0</v>
      </c>
      <c r="G11" s="48">
        <f t="shared" si="19"/>
        <v>0</v>
      </c>
      <c r="H11" s="48">
        <f>I11+J11+K11</f>
        <v>0</v>
      </c>
      <c r="I11" s="48">
        <f>I12</f>
        <v>0</v>
      </c>
      <c r="J11" s="48">
        <f t="shared" ref="J11:K11" si="20">J12</f>
        <v>0</v>
      </c>
      <c r="K11" s="48">
        <f t="shared" si="20"/>
        <v>0</v>
      </c>
      <c r="L11" s="48">
        <f>M11+N11+O11</f>
        <v>0</v>
      </c>
      <c r="M11" s="48">
        <f>M12</f>
        <v>0</v>
      </c>
      <c r="N11" s="48">
        <f t="shared" ref="N11:O11" si="21">N12</f>
        <v>0</v>
      </c>
      <c r="O11" s="48">
        <f t="shared" si="21"/>
        <v>0</v>
      </c>
      <c r="P11" s="54">
        <f t="shared" si="13"/>
        <v>0</v>
      </c>
      <c r="Q11" s="48">
        <f t="shared" si="14"/>
        <v>0</v>
      </c>
      <c r="R11" s="48"/>
      <c r="S11" s="54"/>
      <c r="T11" s="54"/>
      <c r="U11" s="54"/>
      <c r="V11" s="54"/>
      <c r="W11" s="54"/>
    </row>
    <row r="12" spans="1:23" ht="63.75">
      <c r="A12" s="50" t="s">
        <v>108</v>
      </c>
      <c r="B12" s="51" t="s">
        <v>109</v>
      </c>
      <c r="C12" s="52"/>
      <c r="D12" s="52">
        <f t="shared" ref="D12" si="22">E12+G12</f>
        <v>1598.951</v>
      </c>
      <c r="E12" s="57">
        <v>1598.951</v>
      </c>
      <c r="F12" s="57">
        <v>0</v>
      </c>
      <c r="G12" s="58">
        <v>0</v>
      </c>
      <c r="H12" s="52">
        <f t="shared" ref="H12" si="23">I12+K12</f>
        <v>0</v>
      </c>
      <c r="I12" s="52">
        <v>0</v>
      </c>
      <c r="J12" s="52">
        <v>0</v>
      </c>
      <c r="K12" s="52">
        <v>0</v>
      </c>
      <c r="L12" s="52">
        <v>0</v>
      </c>
      <c r="M12" s="57">
        <v>0</v>
      </c>
      <c r="N12" s="57">
        <v>0</v>
      </c>
      <c r="O12" s="57">
        <v>0</v>
      </c>
      <c r="P12" s="52">
        <f>L12/D12*100</f>
        <v>0</v>
      </c>
      <c r="Q12" s="52">
        <f t="shared" si="14"/>
        <v>0</v>
      </c>
      <c r="R12" s="48"/>
      <c r="S12" s="52"/>
      <c r="T12" s="54"/>
      <c r="U12" s="54"/>
      <c r="V12" s="54"/>
      <c r="W12" s="54"/>
    </row>
    <row r="13" spans="1:23" ht="40.5" customHeight="1">
      <c r="A13" s="49" t="s">
        <v>20</v>
      </c>
      <c r="B13" s="85" t="s">
        <v>13</v>
      </c>
      <c r="C13" s="85"/>
      <c r="D13" s="48">
        <f>E13+F13+G13</f>
        <v>38202.697</v>
      </c>
      <c r="E13" s="48">
        <f>E14</f>
        <v>36298.497000000003</v>
      </c>
      <c r="F13" s="48">
        <f>F14</f>
        <v>0</v>
      </c>
      <c r="G13" s="48">
        <f>G14</f>
        <v>1904.2</v>
      </c>
      <c r="H13" s="48">
        <f>I13+J13+K13</f>
        <v>100</v>
      </c>
      <c r="I13" s="48">
        <f>I14</f>
        <v>0</v>
      </c>
      <c r="J13" s="48">
        <f t="shared" ref="J13:K13" si="24">J14</f>
        <v>0</v>
      </c>
      <c r="K13" s="48">
        <f t="shared" si="24"/>
        <v>100</v>
      </c>
      <c r="L13" s="48">
        <f>M13+N13+O13</f>
        <v>100</v>
      </c>
      <c r="M13" s="48">
        <f>M14</f>
        <v>0</v>
      </c>
      <c r="N13" s="48">
        <f t="shared" ref="N13:O13" si="25">N14</f>
        <v>0</v>
      </c>
      <c r="O13" s="48">
        <f t="shared" si="25"/>
        <v>100</v>
      </c>
      <c r="P13" s="54">
        <f>L13/D13%</f>
        <v>0.26176162379321022</v>
      </c>
      <c r="Q13" s="48">
        <f t="shared" si="14"/>
        <v>0</v>
      </c>
      <c r="R13" s="48"/>
      <c r="S13" s="54">
        <f>O13/G13%</f>
        <v>5.251549207016069</v>
      </c>
      <c r="T13" s="54">
        <f t="shared" si="2"/>
        <v>100</v>
      </c>
      <c r="U13" s="54"/>
      <c r="V13" s="54"/>
      <c r="W13" s="54">
        <f t="shared" si="3"/>
        <v>100</v>
      </c>
    </row>
    <row r="14" spans="1:23" ht="38.25">
      <c r="A14" s="50" t="s">
        <v>35</v>
      </c>
      <c r="B14" s="59" t="s">
        <v>19</v>
      </c>
      <c r="C14" s="18" t="s">
        <v>3</v>
      </c>
      <c r="D14" s="52">
        <f t="shared" ref="D14" si="26">E14+G14</f>
        <v>38202.697</v>
      </c>
      <c r="E14" s="53">
        <v>36298.497000000003</v>
      </c>
      <c r="F14" s="52">
        <v>0</v>
      </c>
      <c r="G14" s="52">
        <v>1904.2</v>
      </c>
      <c r="H14" s="52">
        <f>I14+K14</f>
        <v>100</v>
      </c>
      <c r="I14" s="52">
        <v>0</v>
      </c>
      <c r="J14" s="52">
        <v>0</v>
      </c>
      <c r="K14" s="52">
        <v>100</v>
      </c>
      <c r="L14" s="52">
        <f t="shared" ref="L14" si="27">M14+O14</f>
        <v>100</v>
      </c>
      <c r="M14" s="52">
        <v>0</v>
      </c>
      <c r="N14" s="52">
        <v>0</v>
      </c>
      <c r="O14" s="52">
        <v>100</v>
      </c>
      <c r="P14" s="52">
        <f>L14/D14*100</f>
        <v>0.26176162379321022</v>
      </c>
      <c r="Q14" s="52">
        <f t="shared" si="14"/>
        <v>0</v>
      </c>
      <c r="R14" s="52"/>
      <c r="S14" s="52">
        <f>O14/G14*100</f>
        <v>5.251549207016069</v>
      </c>
      <c r="T14" s="55">
        <f t="shared" si="2"/>
        <v>100</v>
      </c>
      <c r="U14" s="55"/>
      <c r="V14" s="55"/>
      <c r="W14" s="55">
        <f t="shared" si="3"/>
        <v>100</v>
      </c>
    </row>
    <row r="15" spans="1:23" ht="50.25" customHeight="1">
      <c r="A15" s="49" t="s">
        <v>21</v>
      </c>
      <c r="B15" s="85" t="s">
        <v>15</v>
      </c>
      <c r="C15" s="85"/>
      <c r="D15" s="54">
        <f>E15+F15+G15</f>
        <v>51640.6</v>
      </c>
      <c r="E15" s="54">
        <f>E16</f>
        <v>41312.5</v>
      </c>
      <c r="F15" s="54">
        <f>F16</f>
        <v>0</v>
      </c>
      <c r="G15" s="54">
        <f>G16</f>
        <v>10328.1</v>
      </c>
      <c r="H15" s="54">
        <f>I15+J15+K15</f>
        <v>0</v>
      </c>
      <c r="I15" s="54">
        <f>I16</f>
        <v>0</v>
      </c>
      <c r="J15" s="54">
        <f>J16</f>
        <v>0</v>
      </c>
      <c r="K15" s="54">
        <f>K16</f>
        <v>0</v>
      </c>
      <c r="L15" s="54">
        <f>M15+N15+O15</f>
        <v>0</v>
      </c>
      <c r="M15" s="54">
        <f>M16</f>
        <v>0</v>
      </c>
      <c r="N15" s="54">
        <f t="shared" ref="N15:O15" si="28">N16</f>
        <v>0</v>
      </c>
      <c r="O15" s="54">
        <f t="shared" si="28"/>
        <v>0</v>
      </c>
      <c r="P15" s="54">
        <f>L15/D15%</f>
        <v>0</v>
      </c>
      <c r="Q15" s="48">
        <f t="shared" si="14"/>
        <v>0</v>
      </c>
      <c r="R15" s="48"/>
      <c r="S15" s="54">
        <f>O15/G15%</f>
        <v>0</v>
      </c>
      <c r="T15" s="54"/>
      <c r="U15" s="54"/>
      <c r="V15" s="54"/>
      <c r="W15" s="54"/>
    </row>
    <row r="16" spans="1:23" ht="89.25">
      <c r="A16" s="60"/>
      <c r="B16" s="61" t="s">
        <v>110</v>
      </c>
      <c r="C16" s="46" t="s">
        <v>3</v>
      </c>
      <c r="D16" s="52">
        <f t="shared" ref="D16" si="29">E16+G16</f>
        <v>51640.6</v>
      </c>
      <c r="E16" s="52">
        <v>41312.5</v>
      </c>
      <c r="F16" s="52">
        <v>0</v>
      </c>
      <c r="G16" s="52">
        <v>10328.1</v>
      </c>
      <c r="H16" s="52">
        <f t="shared" ref="H16" si="30">I16+K16</f>
        <v>0</v>
      </c>
      <c r="I16" s="52">
        <v>0</v>
      </c>
      <c r="J16" s="52">
        <v>0</v>
      </c>
      <c r="K16" s="52">
        <v>0</v>
      </c>
      <c r="L16" s="52">
        <f t="shared" ref="L16" si="31">M16+O16</f>
        <v>0</v>
      </c>
      <c r="M16" s="52">
        <v>0</v>
      </c>
      <c r="N16" s="52">
        <v>0</v>
      </c>
      <c r="O16" s="52">
        <v>0</v>
      </c>
      <c r="P16" s="52">
        <f>L16/D16*100</f>
        <v>0</v>
      </c>
      <c r="Q16" s="52">
        <f t="shared" si="14"/>
        <v>0</v>
      </c>
      <c r="R16" s="52"/>
      <c r="S16" s="52">
        <f t="shared" ref="S16" si="32">O16/G16*100</f>
        <v>0</v>
      </c>
      <c r="T16" s="54"/>
      <c r="U16" s="54"/>
      <c r="V16" s="54"/>
      <c r="W16" s="54"/>
    </row>
  </sheetData>
  <mergeCells count="13">
    <mergeCell ref="B15:C15"/>
    <mergeCell ref="T1:W1"/>
    <mergeCell ref="A4:C4"/>
    <mergeCell ref="B5:C5"/>
    <mergeCell ref="B8:C8"/>
    <mergeCell ref="B11:C11"/>
    <mergeCell ref="B13:C13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scale="5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100" t="s">
        <v>63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ht="32.25" customHeight="1">
      <c r="A2" s="92" t="s">
        <v>0</v>
      </c>
      <c r="B2" s="18" t="s">
        <v>1</v>
      </c>
      <c r="C2" s="93" t="s">
        <v>22</v>
      </c>
      <c r="D2" s="94" t="s">
        <v>56</v>
      </c>
      <c r="E2" s="94"/>
      <c r="F2" s="94"/>
      <c r="G2" s="98" t="s">
        <v>68</v>
      </c>
      <c r="H2" s="98"/>
      <c r="I2" s="98"/>
      <c r="J2" s="102" t="s">
        <v>66</v>
      </c>
      <c r="K2" s="103"/>
      <c r="L2" s="104"/>
      <c r="M2" s="105" t="s">
        <v>61</v>
      </c>
      <c r="N2" s="105" t="s">
        <v>62</v>
      </c>
    </row>
    <row r="3" spans="1:14" ht="25.5">
      <c r="A3" s="92"/>
      <c r="B3" s="19" t="s">
        <v>2</v>
      </c>
      <c r="C3" s="93"/>
      <c r="D3" s="20" t="s">
        <v>27</v>
      </c>
      <c r="E3" s="20" t="s">
        <v>28</v>
      </c>
      <c r="F3" s="20" t="s">
        <v>29</v>
      </c>
      <c r="G3" s="20" t="s">
        <v>27</v>
      </c>
      <c r="H3" s="20" t="s">
        <v>28</v>
      </c>
      <c r="I3" s="20" t="s">
        <v>29</v>
      </c>
      <c r="J3" s="20" t="s">
        <v>27</v>
      </c>
      <c r="K3" s="20" t="s">
        <v>28</v>
      </c>
      <c r="L3" s="20" t="s">
        <v>29</v>
      </c>
      <c r="M3" s="106"/>
      <c r="N3" s="106"/>
    </row>
    <row r="4" spans="1:14">
      <c r="A4" s="21" t="s">
        <v>7</v>
      </c>
      <c r="B4" s="22">
        <v>2</v>
      </c>
      <c r="C4" s="23">
        <v>3</v>
      </c>
      <c r="D4" s="23">
        <v>4</v>
      </c>
      <c r="E4" s="22">
        <v>5</v>
      </c>
      <c r="F4" s="23">
        <v>6</v>
      </c>
      <c r="G4" s="23">
        <v>7</v>
      </c>
      <c r="H4" s="23">
        <v>8</v>
      </c>
      <c r="I4" s="23">
        <v>9</v>
      </c>
      <c r="J4" s="23">
        <v>10</v>
      </c>
      <c r="K4" s="23">
        <v>11</v>
      </c>
      <c r="L4" s="23">
        <v>12</v>
      </c>
      <c r="M4" s="23">
        <v>13</v>
      </c>
      <c r="N4" s="23">
        <v>14</v>
      </c>
    </row>
    <row r="5" spans="1:14" ht="70.5" customHeight="1">
      <c r="A5" s="24">
        <v>1</v>
      </c>
      <c r="B5" s="85" t="s">
        <v>64</v>
      </c>
      <c r="C5" s="85"/>
      <c r="D5" s="25">
        <f>SUM(D6:D7)</f>
        <v>9048313</v>
      </c>
      <c r="E5" s="25">
        <f>SUM(E6:E7)</f>
        <v>0</v>
      </c>
      <c r="F5" s="25">
        <f t="shared" ref="F5" si="0">SUM(F6:F7)</f>
        <v>9048313</v>
      </c>
      <c r="G5" s="25">
        <f>SUM(G6:G7)</f>
        <v>3127240</v>
      </c>
      <c r="H5" s="25">
        <f>SUM(H6:H7)</f>
        <v>0</v>
      </c>
      <c r="I5" s="25">
        <f>SUM(I6:I7)</f>
        <v>3127240</v>
      </c>
      <c r="J5" s="25">
        <f>G5/D5*100</f>
        <v>34.561580705707243</v>
      </c>
      <c r="K5" s="25">
        <v>0</v>
      </c>
      <c r="L5" s="25">
        <f>I5/F5*100</f>
        <v>34.561580705707243</v>
      </c>
      <c r="M5" s="33">
        <f>SUM(M6:M7)</f>
        <v>9048313</v>
      </c>
      <c r="N5" s="25">
        <f>M5/D5*100</f>
        <v>100</v>
      </c>
    </row>
    <row r="6" spans="1:14" ht="58.5" customHeight="1">
      <c r="A6" s="26" t="s">
        <v>8</v>
      </c>
      <c r="B6" s="27" t="s">
        <v>23</v>
      </c>
      <c r="C6" s="27" t="s">
        <v>67</v>
      </c>
      <c r="D6" s="27">
        <f t="shared" ref="D6:D7" si="1">E6+F6</f>
        <v>24540</v>
      </c>
      <c r="E6" s="27">
        <v>0</v>
      </c>
      <c r="F6" s="27">
        <v>24540</v>
      </c>
      <c r="G6" s="27">
        <f>H6+I6</f>
        <v>0</v>
      </c>
      <c r="H6" s="27">
        <v>0</v>
      </c>
      <c r="I6" s="27">
        <v>0</v>
      </c>
      <c r="J6" s="28">
        <f>G6/D6*100</f>
        <v>0</v>
      </c>
      <c r="K6" s="28">
        <v>0</v>
      </c>
      <c r="L6" s="28">
        <f>I6/F6*100</f>
        <v>0</v>
      </c>
      <c r="M6" s="34">
        <f>F6</f>
        <v>24540</v>
      </c>
      <c r="N6" s="28">
        <f>M6/D6*100</f>
        <v>100</v>
      </c>
    </row>
    <row r="7" spans="1:14" ht="34.5" customHeight="1">
      <c r="A7" s="26" t="s">
        <v>9</v>
      </c>
      <c r="B7" s="27" t="s">
        <v>65</v>
      </c>
      <c r="C7" s="27" t="s">
        <v>67</v>
      </c>
      <c r="D7" s="27">
        <f t="shared" si="1"/>
        <v>9023773</v>
      </c>
      <c r="E7" s="27">
        <v>0</v>
      </c>
      <c r="F7" s="27">
        <v>9023773</v>
      </c>
      <c r="G7" s="27">
        <f t="shared" ref="G7" si="2">H7+I7</f>
        <v>3127240</v>
      </c>
      <c r="H7" s="27">
        <v>0</v>
      </c>
      <c r="I7" s="27">
        <v>3127240</v>
      </c>
      <c r="J7" s="28">
        <f>G7/D7*100</f>
        <v>34.655570347348053</v>
      </c>
      <c r="K7" s="28">
        <v>0</v>
      </c>
      <c r="L7" s="28">
        <f>I7/F7*100</f>
        <v>34.655570347348053</v>
      </c>
      <c r="M7" s="34">
        <f>F7</f>
        <v>9023773</v>
      </c>
      <c r="N7" s="28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АИП</vt:lpstr>
      <vt:lpstr>ведомственная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2016-04-07T04:13:15Z</cp:lastPrinted>
  <dcterms:created xsi:type="dcterms:W3CDTF">2012-05-22T08:33:39Z</dcterms:created>
  <dcterms:modified xsi:type="dcterms:W3CDTF">2016-05-17T05:55:12Z</dcterms:modified>
</cp:coreProperties>
</file>