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2760" windowWidth="19320" windowHeight="6060"/>
  </bookViews>
  <sheets>
    <sheet name="муниципальные" sheetId="33" r:id="rId1"/>
    <sheet name="ведомственная" sheetId="36" state="hidden" r:id="rId2"/>
    <sheet name="АИП" sheetId="38" r:id="rId3"/>
  </sheets>
  <definedNames>
    <definedName name="_xlnm._FilterDatabase" localSheetId="0" hidden="1">муниципальные!$A$4:$AD$20</definedName>
    <definedName name="_xlnm.Print_Titles" localSheetId="0">муниципальные!$2:$3</definedName>
    <definedName name="_xlnm.Print_Area" localSheetId="0">муниципальные!$A$1:$AD$20</definedName>
  </definedNames>
  <calcPr calcId="125725"/>
</workbook>
</file>

<file path=xl/calcChain.xml><?xml version="1.0" encoding="utf-8"?>
<calcChain xmlns="http://schemas.openxmlformats.org/spreadsheetml/2006/main">
  <c r="AC8" i="33"/>
  <c r="G7" l="1"/>
  <c r="H7"/>
  <c r="I7"/>
  <c r="J7"/>
  <c r="K7"/>
  <c r="G10"/>
  <c r="H10"/>
  <c r="I10"/>
  <c r="J10"/>
  <c r="K10"/>
  <c r="G17"/>
  <c r="H17"/>
  <c r="I17"/>
  <c r="J17"/>
  <c r="K17"/>
  <c r="K6" l="1"/>
  <c r="I6"/>
  <c r="G6"/>
  <c r="J6"/>
  <c r="H6"/>
  <c r="K16" i="38" l="1"/>
  <c r="K6"/>
  <c r="K7"/>
  <c r="S16" l="1"/>
  <c r="Q16"/>
  <c r="L16"/>
  <c r="H16"/>
  <c r="D16"/>
  <c r="O15"/>
  <c r="N15"/>
  <c r="M15"/>
  <c r="K15"/>
  <c r="J15"/>
  <c r="I15"/>
  <c r="G15"/>
  <c r="F15"/>
  <c r="E15"/>
  <c r="W14"/>
  <c r="S14"/>
  <c r="Q14"/>
  <c r="L14"/>
  <c r="H14"/>
  <c r="D14"/>
  <c r="O13"/>
  <c r="N13"/>
  <c r="M13"/>
  <c r="K13"/>
  <c r="J13"/>
  <c r="I13"/>
  <c r="G13"/>
  <c r="F13"/>
  <c r="E13"/>
  <c r="Q12"/>
  <c r="H12"/>
  <c r="D12"/>
  <c r="P12" s="1"/>
  <c r="O11"/>
  <c r="N11"/>
  <c r="M11"/>
  <c r="K11"/>
  <c r="J11"/>
  <c r="I11"/>
  <c r="G11"/>
  <c r="F11"/>
  <c r="E11"/>
  <c r="Q10"/>
  <c r="L10"/>
  <c r="H10"/>
  <c r="S10"/>
  <c r="D10"/>
  <c r="L9"/>
  <c r="H9"/>
  <c r="D9"/>
  <c r="O8"/>
  <c r="N8"/>
  <c r="M8"/>
  <c r="K8"/>
  <c r="J8"/>
  <c r="I8"/>
  <c r="G8"/>
  <c r="F8"/>
  <c r="E8"/>
  <c r="S7"/>
  <c r="L7"/>
  <c r="H7"/>
  <c r="D7"/>
  <c r="S6"/>
  <c r="L6"/>
  <c r="H6"/>
  <c r="D6"/>
  <c r="P6" s="1"/>
  <c r="O5"/>
  <c r="N5"/>
  <c r="M5"/>
  <c r="K5"/>
  <c r="J5"/>
  <c r="I5"/>
  <c r="G5"/>
  <c r="F5"/>
  <c r="E5"/>
  <c r="F4" l="1"/>
  <c r="N4"/>
  <c r="D5"/>
  <c r="K4"/>
  <c r="J4"/>
  <c r="P10"/>
  <c r="G4"/>
  <c r="O4"/>
  <c r="W4" s="1"/>
  <c r="H8"/>
  <c r="H5"/>
  <c r="L5"/>
  <c r="P5" s="1"/>
  <c r="D15"/>
  <c r="L15"/>
  <c r="D11"/>
  <c r="L11"/>
  <c r="L13"/>
  <c r="S15"/>
  <c r="H15"/>
  <c r="D13"/>
  <c r="D8"/>
  <c r="P8" s="1"/>
  <c r="W13"/>
  <c r="Q15"/>
  <c r="P16"/>
  <c r="P7"/>
  <c r="L8"/>
  <c r="S8"/>
  <c r="H11"/>
  <c r="H13"/>
  <c r="P14"/>
  <c r="P11"/>
  <c r="S5"/>
  <c r="Q8"/>
  <c r="Q11"/>
  <c r="Q13"/>
  <c r="T14"/>
  <c r="E4"/>
  <c r="D4" s="1"/>
  <c r="I4"/>
  <c r="M4"/>
  <c r="S13"/>
  <c r="L4" l="1"/>
  <c r="P13"/>
  <c r="S4"/>
  <c r="H4"/>
  <c r="T13"/>
  <c r="P15"/>
  <c r="Q4"/>
  <c r="T4" l="1"/>
  <c r="P4"/>
  <c r="F19" i="33" l="1"/>
  <c r="F20"/>
  <c r="F17" l="1"/>
  <c r="F8" l="1"/>
  <c r="F14"/>
  <c r="F15"/>
  <c r="F10" l="1"/>
  <c r="F7"/>
  <c r="F6" l="1"/>
  <c r="AA20" l="1"/>
  <c r="AA19"/>
  <c r="AA18"/>
  <c r="AA16"/>
  <c r="AA15"/>
  <c r="AA14"/>
  <c r="AA13"/>
  <c r="AA12"/>
  <c r="AA11"/>
  <c r="AA9"/>
  <c r="Y8"/>
  <c r="AA8"/>
  <c r="Q17"/>
  <c r="R17"/>
  <c r="S16"/>
  <c r="S18"/>
  <c r="S19"/>
  <c r="S20"/>
  <c r="R10"/>
  <c r="S9"/>
  <c r="S11"/>
  <c r="S12"/>
  <c r="P12" s="1"/>
  <c r="S13"/>
  <c r="P13" s="1"/>
  <c r="S14"/>
  <c r="P14" s="1"/>
  <c r="S15"/>
  <c r="P15" s="1"/>
  <c r="S8"/>
  <c r="T15"/>
  <c r="L15"/>
  <c r="T13"/>
  <c r="T14"/>
  <c r="L13"/>
  <c r="L14"/>
  <c r="Q10"/>
  <c r="Q7"/>
  <c r="R7"/>
  <c r="AB13" l="1"/>
  <c r="AB15"/>
  <c r="AB14"/>
  <c r="X15"/>
  <c r="S7"/>
  <c r="Q6"/>
  <c r="R6"/>
  <c r="X14"/>
  <c r="X13"/>
  <c r="S10"/>
  <c r="S17"/>
  <c r="P8"/>
  <c r="P9"/>
  <c r="P11"/>
  <c r="P16"/>
  <c r="P18"/>
  <c r="P19"/>
  <c r="P20"/>
  <c r="S6" l="1"/>
  <c r="P17"/>
  <c r="P10"/>
  <c r="P7"/>
  <c r="P6" l="1"/>
  <c r="U17" l="1"/>
  <c r="V17"/>
  <c r="W17"/>
  <c r="U10"/>
  <c r="V10"/>
  <c r="W10"/>
  <c r="U7"/>
  <c r="AC7" s="1"/>
  <c r="V7"/>
  <c r="W7"/>
  <c r="V6" l="1"/>
  <c r="W6"/>
  <c r="U6"/>
  <c r="AC6" s="1"/>
  <c r="E17" l="1"/>
  <c r="M17"/>
  <c r="N17"/>
  <c r="O17"/>
  <c r="AA17" s="1"/>
  <c r="D17"/>
  <c r="E10"/>
  <c r="M10"/>
  <c r="N10"/>
  <c r="O10"/>
  <c r="AA10" s="1"/>
  <c r="D10"/>
  <c r="L12"/>
  <c r="L16"/>
  <c r="L11"/>
  <c r="L10" l="1"/>
  <c r="E7"/>
  <c r="M7"/>
  <c r="N7"/>
  <c r="N6" s="1"/>
  <c r="O7"/>
  <c r="D7"/>
  <c r="D6" s="1"/>
  <c r="E6" l="1"/>
  <c r="O6"/>
  <c r="AA6" s="1"/>
  <c r="AA7"/>
  <c r="M6"/>
  <c r="Y6" s="1"/>
  <c r="Y7"/>
  <c r="M7" i="36" l="1"/>
  <c r="M6"/>
  <c r="L6" l="1"/>
  <c r="L7"/>
  <c r="G7" l="1"/>
  <c r="D7"/>
  <c r="G6"/>
  <c r="D6"/>
  <c r="N6" s="1"/>
  <c r="I5"/>
  <c r="H5"/>
  <c r="F5"/>
  <c r="E5"/>
  <c r="D5" l="1"/>
  <c r="G5"/>
  <c r="L5"/>
  <c r="M5"/>
  <c r="N7"/>
  <c r="J7"/>
  <c r="J6"/>
  <c r="N5" l="1"/>
  <c r="J5"/>
  <c r="T16" i="33" l="1"/>
  <c r="X16" l="1"/>
  <c r="T11" l="1"/>
  <c r="T9"/>
  <c r="L9"/>
  <c r="AB9" l="1"/>
  <c r="X11"/>
  <c r="X9"/>
  <c r="T12" l="1"/>
  <c r="T18"/>
  <c r="T19"/>
  <c r="T20"/>
  <c r="L18"/>
  <c r="L19"/>
  <c r="L20"/>
  <c r="T8"/>
  <c r="L8"/>
  <c r="L7" s="1"/>
  <c r="AB19" l="1"/>
  <c r="AB8"/>
  <c r="AB20"/>
  <c r="AB18"/>
  <c r="X12"/>
  <c r="T7"/>
  <c r="X8"/>
  <c r="X20"/>
  <c r="X18"/>
  <c r="X19"/>
  <c r="T10"/>
  <c r="T17"/>
  <c r="L17"/>
  <c r="L6" s="1"/>
  <c r="AB10" l="1"/>
  <c r="AB7"/>
  <c r="AB17"/>
  <c r="X7"/>
  <c r="X17"/>
  <c r="T6"/>
  <c r="X10"/>
  <c r="AB6" l="1"/>
  <c r="X6"/>
</calcChain>
</file>

<file path=xl/sharedStrings.xml><?xml version="1.0" encoding="utf-8"?>
<sst xmlns="http://schemas.openxmlformats.org/spreadsheetml/2006/main" count="212" uniqueCount="111">
  <si>
    <t>№ п/п</t>
  </si>
  <si>
    <t>Наименование программы</t>
  </si>
  <si>
    <t>Запланированные мероприятия</t>
  </si>
  <si>
    <t>ДГС</t>
  </si>
  <si>
    <t>ДЖКХ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</si>
  <si>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</si>
  <si>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</si>
  <si>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</si>
  <si>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</si>
  <si>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</si>
  <si>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</si>
  <si>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</si>
  <si>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</si>
  <si>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</si>
  <si>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</si>
  <si>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</si>
  <si>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</si>
  <si>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</si>
  <si>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</si>
  <si>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</si>
  <si>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</si>
  <si>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</si>
  <si>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</si>
  <si>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</si>
  <si>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Договора на программное (информационные технологии) обеспечение и обслуживание</t>
  </si>
  <si>
    <t>Подпрограмма "Профилактика правонарушений"</t>
  </si>
  <si>
    <t>Содержание и обслуживание системы видеонаблюдения</t>
  </si>
  <si>
    <t>Подпрограмма "Безопасность дорожного движения"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</si>
  <si>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</si>
  <si>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</si>
  <si>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</si>
  <si>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</si>
  <si>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</si>
  <si>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</si>
  <si>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</si>
  <si>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4.1</t>
  </si>
  <si>
    <t>6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</si>
  <si>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</si>
  <si>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</si>
  <si>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</si>
  <si>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9.1.2</t>
  </si>
  <si>
    <t>9.1.3</t>
  </si>
  <si>
    <t>9.2</t>
  </si>
  <si>
    <t>9.2.1</t>
  </si>
  <si>
    <t>9.2.2</t>
  </si>
  <si>
    <t>9.2.4</t>
  </si>
  <si>
    <t>9.3</t>
  </si>
  <si>
    <t>9.3.1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</si>
  <si>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</si>
  <si>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</si>
  <si>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</si>
  <si>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</si>
  <si>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</si>
  <si>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</si>
  <si>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</si>
  <si>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</si>
  <si>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(СМР) "Автодорога по ул.Набережная (от перекрестка ул.Ленина - ул.Гагарина до ул.Юганская)" (участок автодороги от перекрестка ул.Молодежная до ул.Юганская)</t>
  </si>
  <si>
    <t>Улицы и внутриквартальные проезды микрорайона 11 г.Нефтеюганска (ул. Коммунальная)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</si>
  <si>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</si>
  <si>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</si>
  <si>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</si>
  <si>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</si>
  <si>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</si>
  <si>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</si>
  <si>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</si>
  <si>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</si>
  <si>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9.2.5</t>
  </si>
  <si>
    <t>Отчет об исполнении сетевого плана-графика на 2016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</si>
  <si>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2016 год (рублей)</t>
  </si>
  <si>
    <t>1 квартал</t>
  </si>
  <si>
    <t>2 квартал</t>
  </si>
  <si>
    <t>федеральный бюджет</t>
  </si>
  <si>
    <t>Создание условий для деятельности народных дружин</t>
  </si>
  <si>
    <t>Оплата услуг по техническому обслуживанию и ремонту недвижимого имущества</t>
  </si>
  <si>
    <t>Приведение пешеходных переходов согласно типовым схемам организации дорожного движения</t>
  </si>
  <si>
    <t>Перенос светофорных секций на пересечении ул. Жилая - ул. Усть-Балыкская</t>
  </si>
  <si>
    <t>Реализация мероприятий подпрограммы  "Пропаганда здорового образа жизни (профилактика наркомании, токсикомании, алкоголизма и заболеваниями ВИЧ- инфекций)"</t>
  </si>
  <si>
    <t>Станция обезжелезивания 7 мкр.57/7 реестр.№ 522074</t>
  </si>
  <si>
    <t>9.2.6</t>
  </si>
  <si>
    <t>9.2.7</t>
  </si>
  <si>
    <t>Установка, замена контроллеров и светофоров Т.7 на светофорных объектах улично- дорожной сети города Нефтеюганска</t>
  </si>
  <si>
    <t>Оборудование пешеходных переходов</t>
  </si>
  <si>
    <t>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</si>
  <si>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% исполнения  к финансированию (окружной б-т)</t>
  </si>
  <si>
    <t>Администрация города Нефтеюганска</t>
  </si>
  <si>
    <t>% исполнения  к плану 2016 года</t>
  </si>
  <si>
    <t xml:space="preserve">Всего </t>
  </si>
  <si>
    <t>Причины низкого исполнения</t>
  </si>
  <si>
    <t>16</t>
  </si>
  <si>
    <t>17</t>
  </si>
  <si>
    <t>18</t>
  </si>
  <si>
    <t>19</t>
  </si>
  <si>
    <t>20</t>
  </si>
  <si>
    <t>21</t>
  </si>
  <si>
    <t>22</t>
  </si>
  <si>
    <t>ПЛАН  на 2016 год</t>
  </si>
  <si>
    <t>% исполнения  к плану года</t>
  </si>
  <si>
    <t>% исполнения  к финансированию</t>
  </si>
  <si>
    <t xml:space="preserve">Канализационно- очистные сооружения производительностью 50 000 м3/сутки в городе Нефтеюганске 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</si>
  <si>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</si>
  <si>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</si>
  <si>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</si>
  <si>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23</t>
  </si>
  <si>
    <t>24</t>
  </si>
  <si>
    <t>Развитие транспортной системы в городе Нефтеюганске на 2014-2020 годы</t>
  </si>
  <si>
    <t>Кассовый расход на 01.07.2016</t>
  </si>
  <si>
    <t>Профинансировано на 01.07.2016</t>
  </si>
  <si>
    <t>% исполнения  к плану 9 месяцев 2016 года</t>
  </si>
  <si>
    <t>ПЛАН на 9 месяцев 2016 год (рублей)</t>
  </si>
  <si>
    <t>Профинансировано  на 01.09.2016  (рублей)</t>
  </si>
  <si>
    <t>Кассовый расход по 01.09.2016  (рублей)</t>
  </si>
</sst>
</file>

<file path=xl/styles.xml><?xml version="1.0" encoding="utf-8"?>
<styleSheet xmlns="http://schemas.openxmlformats.org/spreadsheetml/2006/main">
  <numFmts count="2">
    <numFmt numFmtId="164" formatCode="0.0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6"/>
      <name val="Times New Roman"/>
      <family val="1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5"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/>
    <xf numFmtId="49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/>
    <xf numFmtId="164" fontId="4" fillId="0" borderId="0" xfId="0" applyNumberFormat="1" applyFont="1" applyFill="1"/>
    <xf numFmtId="49" fontId="4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vertical="top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center" vertical="center" wrapText="1"/>
    </xf>
    <xf numFmtId="166" fontId="11" fillId="4" borderId="1" xfId="0" applyNumberFormat="1" applyFont="1" applyFill="1" applyBorder="1" applyAlignment="1">
      <alignment horizontal="center" vertical="center" wrapText="1"/>
    </xf>
    <xf numFmtId="166" fontId="11" fillId="4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left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166" fontId="11" fillId="3" borderId="1" xfId="0" applyNumberFormat="1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7" fillId="5" borderId="1" xfId="0" applyNumberFormat="1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166" fontId="7" fillId="5" borderId="1" xfId="0" applyNumberFormat="1" applyFont="1" applyFill="1" applyBorder="1" applyAlignment="1">
      <alignment horizontal="center" vertical="center"/>
    </xf>
    <xf numFmtId="166" fontId="8" fillId="5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/>
    <xf numFmtId="0" fontId="3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top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8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 wrapText="1"/>
    </xf>
    <xf numFmtId="2" fontId="9" fillId="0" borderId="6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2" fontId="7" fillId="0" borderId="2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56"/>
  <sheetViews>
    <sheetView tabSelected="1" view="pageBreakPreview" zoomScale="60" zoomScaleNormal="46" workbookViewId="0">
      <pane ySplit="3" topLeftCell="A4" activePane="bottomLeft" state="frozen"/>
      <selection pane="bottomLeft" activeCell="A21" sqref="A21:AD69"/>
    </sheetView>
  </sheetViews>
  <sheetFormatPr defaultColWidth="9.140625" defaultRowHeight="18.75"/>
  <cols>
    <col min="1" max="1" width="10" style="13" customWidth="1"/>
    <col min="2" max="2" width="54.85546875" style="9" customWidth="1"/>
    <col min="3" max="3" width="13.140625" style="9" customWidth="1"/>
    <col min="4" max="5" width="23.28515625" style="9" hidden="1" customWidth="1"/>
    <col min="6" max="6" width="23.28515625" style="9" customWidth="1"/>
    <col min="7" max="11" width="23.28515625" style="9" hidden="1" customWidth="1"/>
    <col min="12" max="14" width="23.28515625" style="9" customWidth="1"/>
    <col min="15" max="15" width="23" style="9" customWidth="1"/>
    <col min="16" max="16" width="22.140625" style="9" customWidth="1"/>
    <col min="17" max="17" width="22.5703125" style="9" customWidth="1"/>
    <col min="18" max="19" width="22" style="9" customWidth="1"/>
    <col min="20" max="21" width="24.42578125" style="11" customWidth="1"/>
    <col min="22" max="22" width="20" style="11" customWidth="1"/>
    <col min="23" max="23" width="23.140625" style="11" customWidth="1"/>
    <col min="24" max="24" width="17.140625" style="12" customWidth="1"/>
    <col min="25" max="26" width="14.140625" style="12" customWidth="1"/>
    <col min="27" max="27" width="13.7109375" style="12" customWidth="1"/>
    <col min="28" max="28" width="15.42578125" style="12" customWidth="1"/>
    <col min="29" max="29" width="21" style="9" customWidth="1"/>
    <col min="30" max="30" width="28.28515625" style="9" customWidth="1"/>
    <col min="31" max="16384" width="9.140625" style="9"/>
  </cols>
  <sheetData>
    <row r="1" spans="1:30" s="6" customFormat="1" ht="62.25" customHeight="1">
      <c r="A1" s="82" t="s">
        <v>67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65"/>
    </row>
    <row r="2" spans="1:30" s="7" customFormat="1" ht="75" customHeight="1">
      <c r="A2" s="84" t="s">
        <v>0</v>
      </c>
      <c r="B2" s="4" t="s">
        <v>1</v>
      </c>
      <c r="C2" s="85" t="s">
        <v>23</v>
      </c>
      <c r="D2" s="91" t="s">
        <v>69</v>
      </c>
      <c r="E2" s="91" t="s">
        <v>70</v>
      </c>
      <c r="F2" s="35" t="s">
        <v>108</v>
      </c>
      <c r="G2" s="53"/>
      <c r="H2" s="53"/>
      <c r="I2" s="53"/>
      <c r="J2" s="53"/>
      <c r="K2" s="54"/>
      <c r="L2" s="86" t="s">
        <v>68</v>
      </c>
      <c r="M2" s="86"/>
      <c r="N2" s="86"/>
      <c r="O2" s="86"/>
      <c r="P2" s="87" t="s">
        <v>109</v>
      </c>
      <c r="Q2" s="87"/>
      <c r="R2" s="87"/>
      <c r="S2" s="87"/>
      <c r="T2" s="87" t="s">
        <v>110</v>
      </c>
      <c r="U2" s="87"/>
      <c r="V2" s="87"/>
      <c r="W2" s="87"/>
      <c r="X2" s="88" t="s">
        <v>85</v>
      </c>
      <c r="Y2" s="89"/>
      <c r="Z2" s="89"/>
      <c r="AA2" s="90"/>
      <c r="AB2" s="80" t="s">
        <v>107</v>
      </c>
      <c r="AC2" s="80" t="s">
        <v>83</v>
      </c>
      <c r="AD2" s="79" t="s">
        <v>87</v>
      </c>
    </row>
    <row r="3" spans="1:30" s="7" customFormat="1" ht="65.25" customHeight="1">
      <c r="A3" s="84"/>
      <c r="B3" s="67" t="s">
        <v>2</v>
      </c>
      <c r="C3" s="85"/>
      <c r="D3" s="92"/>
      <c r="E3" s="92"/>
      <c r="F3" s="67" t="s">
        <v>86</v>
      </c>
      <c r="G3" s="69"/>
      <c r="H3" s="69"/>
      <c r="I3" s="68" t="s">
        <v>29</v>
      </c>
      <c r="J3" s="68" t="s">
        <v>71</v>
      </c>
      <c r="K3" s="68" t="s">
        <v>30</v>
      </c>
      <c r="L3" s="68" t="s">
        <v>28</v>
      </c>
      <c r="M3" s="68" t="s">
        <v>29</v>
      </c>
      <c r="N3" s="68" t="s">
        <v>71</v>
      </c>
      <c r="O3" s="68" t="s">
        <v>30</v>
      </c>
      <c r="P3" s="68" t="s">
        <v>28</v>
      </c>
      <c r="Q3" s="68" t="s">
        <v>29</v>
      </c>
      <c r="R3" s="68" t="s">
        <v>71</v>
      </c>
      <c r="S3" s="68" t="s">
        <v>30</v>
      </c>
      <c r="T3" s="68" t="s">
        <v>28</v>
      </c>
      <c r="U3" s="68" t="s">
        <v>29</v>
      </c>
      <c r="V3" s="68" t="s">
        <v>71</v>
      </c>
      <c r="W3" s="68" t="s">
        <v>30</v>
      </c>
      <c r="X3" s="5" t="s">
        <v>28</v>
      </c>
      <c r="Y3" s="5" t="s">
        <v>29</v>
      </c>
      <c r="Z3" s="5" t="s">
        <v>71</v>
      </c>
      <c r="AA3" s="5" t="s">
        <v>30</v>
      </c>
      <c r="AB3" s="81"/>
      <c r="AC3" s="81"/>
      <c r="AD3" s="79"/>
    </row>
    <row r="4" spans="1:30" s="7" customFormat="1" ht="21.75" customHeight="1">
      <c r="A4" s="66" t="s">
        <v>7</v>
      </c>
      <c r="B4" s="66" t="s">
        <v>19</v>
      </c>
      <c r="C4" s="66" t="s">
        <v>32</v>
      </c>
      <c r="D4" s="66" t="s">
        <v>34</v>
      </c>
      <c r="E4" s="66" t="s">
        <v>21</v>
      </c>
      <c r="F4" s="66" t="s">
        <v>34</v>
      </c>
      <c r="G4" s="66" t="s">
        <v>54</v>
      </c>
      <c r="H4" s="66" t="s">
        <v>22</v>
      </c>
      <c r="I4" s="66" t="s">
        <v>38</v>
      </c>
      <c r="J4" s="66" t="s">
        <v>48</v>
      </c>
      <c r="K4" s="66" t="s">
        <v>49</v>
      </c>
      <c r="L4" s="66" t="s">
        <v>21</v>
      </c>
      <c r="M4" s="66" t="s">
        <v>36</v>
      </c>
      <c r="N4" s="66" t="s">
        <v>54</v>
      </c>
      <c r="O4" s="66" t="s">
        <v>22</v>
      </c>
      <c r="P4" s="66" t="s">
        <v>38</v>
      </c>
      <c r="Q4" s="66" t="s">
        <v>48</v>
      </c>
      <c r="R4" s="66" t="s">
        <v>49</v>
      </c>
      <c r="S4" s="66" t="s">
        <v>50</v>
      </c>
      <c r="T4" s="66" t="s">
        <v>51</v>
      </c>
      <c r="U4" s="66" t="s">
        <v>52</v>
      </c>
      <c r="V4" s="66" t="s">
        <v>53</v>
      </c>
      <c r="W4" s="66" t="s">
        <v>88</v>
      </c>
      <c r="X4" s="66" t="s">
        <v>89</v>
      </c>
      <c r="Y4" s="66" t="s">
        <v>90</v>
      </c>
      <c r="Z4" s="66" t="s">
        <v>91</v>
      </c>
      <c r="AA4" s="66" t="s">
        <v>92</v>
      </c>
      <c r="AB4" s="66" t="s">
        <v>94</v>
      </c>
      <c r="AC4" s="66" t="s">
        <v>102</v>
      </c>
      <c r="AD4" s="66" t="s">
        <v>103</v>
      </c>
    </row>
    <row r="5" spans="1:30" s="7" customFormat="1" ht="28.5" customHeight="1">
      <c r="A5" s="73" t="s">
        <v>84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5"/>
      <c r="AD5" s="32"/>
    </row>
    <row r="6" spans="1:30" s="7" customFormat="1" ht="109.5" customHeight="1">
      <c r="A6" s="1" t="s">
        <v>38</v>
      </c>
      <c r="B6" s="76" t="s">
        <v>17</v>
      </c>
      <c r="C6" s="76"/>
      <c r="D6" s="3">
        <f t="shared" ref="D6:W6" si="0">D7+D10+D17</f>
        <v>2382422</v>
      </c>
      <c r="E6" s="3">
        <f t="shared" si="0"/>
        <v>1861100</v>
      </c>
      <c r="F6" s="3">
        <f t="shared" si="0"/>
        <v>7936171</v>
      </c>
      <c r="G6" s="3">
        <f t="shared" si="0"/>
        <v>2730162</v>
      </c>
      <c r="H6" s="3">
        <f t="shared" si="0"/>
        <v>1695300</v>
      </c>
      <c r="I6" s="3">
        <f t="shared" si="0"/>
        <v>67500</v>
      </c>
      <c r="J6" s="3">
        <f t="shared" si="0"/>
        <v>0</v>
      </c>
      <c r="K6" s="3">
        <f t="shared" si="0"/>
        <v>4173365</v>
      </c>
      <c r="L6" s="3">
        <f t="shared" si="0"/>
        <v>9711471</v>
      </c>
      <c r="M6" s="3">
        <f t="shared" si="0"/>
        <v>215000</v>
      </c>
      <c r="N6" s="3">
        <f t="shared" si="0"/>
        <v>0</v>
      </c>
      <c r="O6" s="3">
        <f t="shared" si="0"/>
        <v>9496471</v>
      </c>
      <c r="P6" s="3">
        <f t="shared" si="0"/>
        <v>1697057.43</v>
      </c>
      <c r="Q6" s="3">
        <f t="shared" si="0"/>
        <v>215000</v>
      </c>
      <c r="R6" s="3">
        <f t="shared" si="0"/>
        <v>0</v>
      </c>
      <c r="S6" s="3">
        <f t="shared" si="0"/>
        <v>1482057.43</v>
      </c>
      <c r="T6" s="3">
        <f t="shared" si="0"/>
        <v>1548761.43</v>
      </c>
      <c r="U6" s="3">
        <f t="shared" si="0"/>
        <v>66704</v>
      </c>
      <c r="V6" s="3">
        <f t="shared" si="0"/>
        <v>0</v>
      </c>
      <c r="W6" s="3">
        <f t="shared" si="0"/>
        <v>1482057.43</v>
      </c>
      <c r="X6" s="2">
        <f t="shared" ref="X6:Y8" si="1">T6/L6*100</f>
        <v>15.947753229145203</v>
      </c>
      <c r="Y6" s="2">
        <f t="shared" si="1"/>
        <v>31.025116279069771</v>
      </c>
      <c r="Z6" s="2"/>
      <c r="AA6" s="2">
        <f t="shared" ref="AA6:AA20" si="2">W6/O6*100</f>
        <v>15.606401893924597</v>
      </c>
      <c r="AB6" s="2">
        <f>T6/F6*100</f>
        <v>19.515222517256746</v>
      </c>
      <c r="AC6" s="2">
        <f t="shared" ref="AC6:AC8" si="3">U6/Q6*100</f>
        <v>31.025116279069771</v>
      </c>
      <c r="AD6" s="32"/>
    </row>
    <row r="7" spans="1:30" s="8" customFormat="1" ht="48" customHeight="1">
      <c r="A7" s="1" t="s">
        <v>39</v>
      </c>
      <c r="B7" s="70" t="s">
        <v>25</v>
      </c>
      <c r="C7" s="56"/>
      <c r="D7" s="3">
        <f>SUM(D8:D9)</f>
        <v>728100</v>
      </c>
      <c r="E7" s="3">
        <f t="shared" ref="E7:W7" si="4">SUM(E8:E9)</f>
        <v>1188600</v>
      </c>
      <c r="F7" s="3">
        <f t="shared" si="4"/>
        <v>3008800</v>
      </c>
      <c r="G7" s="3">
        <f t="shared" si="4"/>
        <v>1092100</v>
      </c>
      <c r="H7" s="3">
        <f t="shared" si="4"/>
        <v>1552800</v>
      </c>
      <c r="I7" s="3">
        <f t="shared" si="4"/>
        <v>67500</v>
      </c>
      <c r="J7" s="3">
        <f t="shared" si="4"/>
        <v>0</v>
      </c>
      <c r="K7" s="3">
        <f t="shared" si="4"/>
        <v>1849200</v>
      </c>
      <c r="L7" s="3">
        <f>SUM(L8:L9)</f>
        <v>4641600</v>
      </c>
      <c r="M7" s="3">
        <f>SUM(M8:M9)</f>
        <v>215000</v>
      </c>
      <c r="N7" s="3">
        <f>SUM(N8:N9)</f>
        <v>0</v>
      </c>
      <c r="O7" s="3">
        <f>SUM(O8:O9)</f>
        <v>4426600</v>
      </c>
      <c r="P7" s="3">
        <f t="shared" si="4"/>
        <v>532922.47</v>
      </c>
      <c r="Q7" s="3">
        <f t="shared" si="4"/>
        <v>215000</v>
      </c>
      <c r="R7" s="3">
        <f t="shared" si="4"/>
        <v>0</v>
      </c>
      <c r="S7" s="3">
        <f t="shared" si="4"/>
        <v>317922.47000000003</v>
      </c>
      <c r="T7" s="3">
        <f t="shared" si="4"/>
        <v>384626.47</v>
      </c>
      <c r="U7" s="3">
        <f t="shared" si="4"/>
        <v>66704</v>
      </c>
      <c r="V7" s="3">
        <f t="shared" si="4"/>
        <v>0</v>
      </c>
      <c r="W7" s="3">
        <f t="shared" si="4"/>
        <v>317922.47000000003</v>
      </c>
      <c r="X7" s="2">
        <f t="shared" si="1"/>
        <v>8.2865061616683899</v>
      </c>
      <c r="Y7" s="2">
        <f t="shared" si="1"/>
        <v>31.025116279069771</v>
      </c>
      <c r="Z7" s="2"/>
      <c r="AA7" s="2">
        <f t="shared" si="2"/>
        <v>7.1820916730673661</v>
      </c>
      <c r="AB7" s="2">
        <f>T7/F7*100</f>
        <v>12.783384405743153</v>
      </c>
      <c r="AC7" s="2">
        <f t="shared" si="3"/>
        <v>31.025116279069771</v>
      </c>
      <c r="AD7" s="31"/>
    </row>
    <row r="8" spans="1:30" s="7" customFormat="1" ht="48" customHeight="1">
      <c r="A8" s="71" t="s">
        <v>40</v>
      </c>
      <c r="B8" s="72" t="s">
        <v>72</v>
      </c>
      <c r="C8" s="55" t="s">
        <v>18</v>
      </c>
      <c r="D8" s="27">
        <v>0</v>
      </c>
      <c r="E8" s="27">
        <v>96500</v>
      </c>
      <c r="F8" s="27">
        <f t="shared" ref="F8:F15" si="5">E8+D8</f>
        <v>96500</v>
      </c>
      <c r="G8" s="27">
        <v>0</v>
      </c>
      <c r="H8" s="27">
        <v>96400</v>
      </c>
      <c r="I8" s="27">
        <v>67500</v>
      </c>
      <c r="J8" s="27">
        <v>0</v>
      </c>
      <c r="K8" s="27">
        <v>29000</v>
      </c>
      <c r="L8" s="25">
        <f t="shared" ref="L8:L9" si="6">M8+O8</f>
        <v>272900</v>
      </c>
      <c r="M8" s="25">
        <v>215000</v>
      </c>
      <c r="N8" s="25">
        <v>0</v>
      </c>
      <c r="O8" s="25">
        <v>57900</v>
      </c>
      <c r="P8" s="26">
        <f t="shared" ref="P8:P20" si="7">Q8+R8+S8</f>
        <v>243586.9</v>
      </c>
      <c r="Q8" s="25">
        <v>215000</v>
      </c>
      <c r="R8" s="25">
        <v>0</v>
      </c>
      <c r="S8" s="25">
        <f>W8</f>
        <v>28586.9</v>
      </c>
      <c r="T8" s="26">
        <f t="shared" ref="T8:T9" si="8">U8+W8</f>
        <v>95290.9</v>
      </c>
      <c r="U8" s="26">
        <v>66704</v>
      </c>
      <c r="V8" s="26">
        <v>0</v>
      </c>
      <c r="W8" s="26">
        <v>28586.9</v>
      </c>
      <c r="X8" s="26">
        <f t="shared" si="1"/>
        <v>34.917882008061554</v>
      </c>
      <c r="Y8" s="26">
        <f t="shared" si="1"/>
        <v>31.025116279069771</v>
      </c>
      <c r="Z8" s="26"/>
      <c r="AA8" s="26">
        <f t="shared" si="2"/>
        <v>49.372884283246982</v>
      </c>
      <c r="AB8" s="26">
        <f>T8/F8*100</f>
        <v>98.747046632124352</v>
      </c>
      <c r="AC8" s="26">
        <f t="shared" si="3"/>
        <v>31.025116279069771</v>
      </c>
      <c r="AD8" s="33"/>
    </row>
    <row r="9" spans="1:30" s="7" customFormat="1" ht="52.5" customHeight="1">
      <c r="A9" s="71" t="s">
        <v>41</v>
      </c>
      <c r="B9" s="72" t="s">
        <v>26</v>
      </c>
      <c r="C9" s="55" t="s">
        <v>4</v>
      </c>
      <c r="D9" s="27">
        <v>728100</v>
      </c>
      <c r="E9" s="27">
        <v>1092100</v>
      </c>
      <c r="F9" s="27">
        <v>2912300</v>
      </c>
      <c r="G9" s="27">
        <v>1092100</v>
      </c>
      <c r="H9" s="27">
        <v>1456400</v>
      </c>
      <c r="I9" s="27">
        <v>0</v>
      </c>
      <c r="J9" s="27">
        <v>0</v>
      </c>
      <c r="K9" s="27">
        <v>1820200</v>
      </c>
      <c r="L9" s="25">
        <f t="shared" si="6"/>
        <v>4368700</v>
      </c>
      <c r="M9" s="25">
        <v>0</v>
      </c>
      <c r="N9" s="25">
        <v>0</v>
      </c>
      <c r="O9" s="25">
        <v>4368700</v>
      </c>
      <c r="P9" s="26">
        <f t="shared" si="7"/>
        <v>289335.57</v>
      </c>
      <c r="Q9" s="25">
        <v>0</v>
      </c>
      <c r="R9" s="25">
        <v>0</v>
      </c>
      <c r="S9" s="25">
        <f t="shared" ref="S9:S20" si="9">W9</f>
        <v>289335.57</v>
      </c>
      <c r="T9" s="26">
        <f t="shared" si="8"/>
        <v>289335.57</v>
      </c>
      <c r="U9" s="26">
        <v>0</v>
      </c>
      <c r="V9" s="26">
        <v>0</v>
      </c>
      <c r="W9" s="26">
        <v>289335.57</v>
      </c>
      <c r="X9" s="26">
        <f t="shared" ref="X9:X20" si="10">T9/L9*100</f>
        <v>6.6229214640510907</v>
      </c>
      <c r="Y9" s="26"/>
      <c r="Z9" s="26"/>
      <c r="AA9" s="26">
        <f t="shared" si="2"/>
        <v>6.6229214640510907</v>
      </c>
      <c r="AB9" s="26">
        <f>T9/F9*100</f>
        <v>9.9349507262301273</v>
      </c>
      <c r="AC9" s="2"/>
      <c r="AD9" s="33"/>
    </row>
    <row r="10" spans="1:30" s="8" customFormat="1" ht="46.5" customHeight="1">
      <c r="A10" s="1" t="s">
        <v>42</v>
      </c>
      <c r="B10" s="70" t="s">
        <v>27</v>
      </c>
      <c r="C10" s="56"/>
      <c r="D10" s="3">
        <f t="shared" ref="D10:W10" si="11">SUM(D11:D16)</f>
        <v>1601822</v>
      </c>
      <c r="E10" s="3">
        <f t="shared" si="11"/>
        <v>0</v>
      </c>
      <c r="F10" s="3">
        <f t="shared" si="11"/>
        <v>4069871</v>
      </c>
      <c r="G10" s="3">
        <f t="shared" si="11"/>
        <v>1505562</v>
      </c>
      <c r="H10" s="3">
        <f t="shared" si="11"/>
        <v>0</v>
      </c>
      <c r="I10" s="3">
        <f t="shared" si="11"/>
        <v>0</v>
      </c>
      <c r="J10" s="3">
        <f t="shared" si="11"/>
        <v>0</v>
      </c>
      <c r="K10" s="3">
        <f t="shared" si="11"/>
        <v>1599165</v>
      </c>
      <c r="L10" s="3">
        <f t="shared" si="11"/>
        <v>4069871</v>
      </c>
      <c r="M10" s="3">
        <f t="shared" si="11"/>
        <v>0</v>
      </c>
      <c r="N10" s="3">
        <f t="shared" si="11"/>
        <v>0</v>
      </c>
      <c r="O10" s="3">
        <f t="shared" si="11"/>
        <v>4069871</v>
      </c>
      <c r="P10" s="3">
        <f t="shared" si="11"/>
        <v>804274.96</v>
      </c>
      <c r="Q10" s="3">
        <f t="shared" si="11"/>
        <v>0</v>
      </c>
      <c r="R10" s="3">
        <f t="shared" si="11"/>
        <v>0</v>
      </c>
      <c r="S10" s="3">
        <f t="shared" si="11"/>
        <v>804274.96</v>
      </c>
      <c r="T10" s="3">
        <f t="shared" si="11"/>
        <v>804274.96</v>
      </c>
      <c r="U10" s="3">
        <f t="shared" si="11"/>
        <v>0</v>
      </c>
      <c r="V10" s="3">
        <f t="shared" si="11"/>
        <v>0</v>
      </c>
      <c r="W10" s="3">
        <f t="shared" si="11"/>
        <v>804274.96</v>
      </c>
      <c r="X10" s="2">
        <f t="shared" si="10"/>
        <v>19.761681881317614</v>
      </c>
      <c r="Y10" s="26"/>
      <c r="Z10" s="26"/>
      <c r="AA10" s="2">
        <f t="shared" si="2"/>
        <v>19.761681881317614</v>
      </c>
      <c r="AB10" s="2">
        <f>T10/F10*100</f>
        <v>19.761681881317614</v>
      </c>
      <c r="AC10" s="2"/>
      <c r="AD10" s="31"/>
    </row>
    <row r="11" spans="1:30" s="7" customFormat="1" ht="46.5" customHeight="1">
      <c r="A11" s="71" t="s">
        <v>43</v>
      </c>
      <c r="B11" s="72" t="s">
        <v>73</v>
      </c>
      <c r="C11" s="55" t="s">
        <v>5</v>
      </c>
      <c r="D11" s="27">
        <v>0</v>
      </c>
      <c r="E11" s="27">
        <v>0</v>
      </c>
      <c r="F11" s="27">
        <v>322000</v>
      </c>
      <c r="G11" s="27">
        <v>322000</v>
      </c>
      <c r="H11" s="27">
        <v>0</v>
      </c>
      <c r="I11" s="27">
        <v>0</v>
      </c>
      <c r="J11" s="27">
        <v>0</v>
      </c>
      <c r="K11" s="27">
        <v>0</v>
      </c>
      <c r="L11" s="25">
        <f>SUM(M11:O11)</f>
        <v>322000</v>
      </c>
      <c r="M11" s="25">
        <v>0</v>
      </c>
      <c r="N11" s="25">
        <v>0</v>
      </c>
      <c r="O11" s="25">
        <v>322000</v>
      </c>
      <c r="P11" s="26">
        <f t="shared" si="7"/>
        <v>0</v>
      </c>
      <c r="Q11" s="25">
        <v>0</v>
      </c>
      <c r="R11" s="25">
        <v>0</v>
      </c>
      <c r="S11" s="25">
        <f t="shared" si="9"/>
        <v>0</v>
      </c>
      <c r="T11" s="26">
        <f>U11+W11</f>
        <v>0</v>
      </c>
      <c r="U11" s="26">
        <v>0</v>
      </c>
      <c r="V11" s="26">
        <v>0</v>
      </c>
      <c r="W11" s="26">
        <v>0</v>
      </c>
      <c r="X11" s="26">
        <f t="shared" si="10"/>
        <v>0</v>
      </c>
      <c r="Y11" s="26"/>
      <c r="Z11" s="26"/>
      <c r="AA11" s="26">
        <f t="shared" si="2"/>
        <v>0</v>
      </c>
      <c r="AB11" s="26"/>
      <c r="AC11" s="2"/>
      <c r="AD11" s="32"/>
    </row>
    <row r="12" spans="1:30" s="7" customFormat="1" ht="61.5" customHeight="1">
      <c r="A12" s="71" t="s">
        <v>44</v>
      </c>
      <c r="B12" s="72" t="s">
        <v>74</v>
      </c>
      <c r="C12" s="55" t="s">
        <v>4</v>
      </c>
      <c r="D12" s="27">
        <v>0</v>
      </c>
      <c r="E12" s="27">
        <v>0</v>
      </c>
      <c r="F12" s="27">
        <v>2050110</v>
      </c>
      <c r="G12" s="27">
        <v>1055672</v>
      </c>
      <c r="H12" s="27">
        <v>0</v>
      </c>
      <c r="I12" s="27">
        <v>0</v>
      </c>
      <c r="J12" s="27">
        <v>0</v>
      </c>
      <c r="K12" s="27">
        <v>0</v>
      </c>
      <c r="L12" s="25">
        <f t="shared" ref="L12:L16" si="12">SUM(M12:O12)</f>
        <v>2050110</v>
      </c>
      <c r="M12" s="25">
        <v>0</v>
      </c>
      <c r="N12" s="25">
        <v>0</v>
      </c>
      <c r="O12" s="25">
        <v>2050110</v>
      </c>
      <c r="P12" s="26">
        <f t="shared" si="7"/>
        <v>99908</v>
      </c>
      <c r="Q12" s="25">
        <v>0</v>
      </c>
      <c r="R12" s="25">
        <v>0</v>
      </c>
      <c r="S12" s="25">
        <f t="shared" si="9"/>
        <v>99908</v>
      </c>
      <c r="T12" s="26">
        <f t="shared" ref="T12:T20" si="13">U12+W12</f>
        <v>99908</v>
      </c>
      <c r="U12" s="26">
        <v>0</v>
      </c>
      <c r="V12" s="26">
        <v>0</v>
      </c>
      <c r="W12" s="26">
        <v>99908</v>
      </c>
      <c r="X12" s="26">
        <f t="shared" si="10"/>
        <v>4.8732994814912365</v>
      </c>
      <c r="Y12" s="26"/>
      <c r="Z12" s="26"/>
      <c r="AA12" s="26">
        <f t="shared" si="2"/>
        <v>4.8732994814912365</v>
      </c>
      <c r="AB12" s="26"/>
      <c r="AC12" s="2"/>
      <c r="AD12" s="32"/>
    </row>
    <row r="13" spans="1:30" s="7" customFormat="1" ht="58.5" customHeight="1">
      <c r="A13" s="71" t="s">
        <v>45</v>
      </c>
      <c r="B13" s="72" t="s">
        <v>80</v>
      </c>
      <c r="C13" s="55" t="s">
        <v>4</v>
      </c>
      <c r="D13" s="25">
        <v>531428</v>
      </c>
      <c r="E13" s="27"/>
      <c r="F13" s="27">
        <v>527368</v>
      </c>
      <c r="G13" s="27"/>
      <c r="H13" s="27"/>
      <c r="I13" s="27">
        <v>0</v>
      </c>
      <c r="J13" s="27">
        <v>0</v>
      </c>
      <c r="K13" s="27">
        <v>528771</v>
      </c>
      <c r="L13" s="25">
        <f t="shared" si="12"/>
        <v>527368</v>
      </c>
      <c r="M13" s="25">
        <v>0</v>
      </c>
      <c r="N13" s="25">
        <v>0</v>
      </c>
      <c r="O13" s="25">
        <v>527368</v>
      </c>
      <c r="P13" s="26">
        <f t="shared" si="7"/>
        <v>527367.96</v>
      </c>
      <c r="Q13" s="25">
        <v>0</v>
      </c>
      <c r="R13" s="25">
        <v>0</v>
      </c>
      <c r="S13" s="25">
        <f t="shared" si="9"/>
        <v>527367.96</v>
      </c>
      <c r="T13" s="26">
        <f t="shared" si="13"/>
        <v>527367.96</v>
      </c>
      <c r="U13" s="26">
        <v>0</v>
      </c>
      <c r="V13" s="26">
        <v>0</v>
      </c>
      <c r="W13" s="26">
        <v>527367.96</v>
      </c>
      <c r="X13" s="26">
        <f t="shared" si="10"/>
        <v>99.999992415163604</v>
      </c>
      <c r="Y13" s="26"/>
      <c r="Z13" s="26"/>
      <c r="AA13" s="26">
        <f t="shared" si="2"/>
        <v>99.999992415163604</v>
      </c>
      <c r="AB13" s="26">
        <f>T13/F13*100</f>
        <v>99.999992415163604</v>
      </c>
      <c r="AC13" s="2"/>
      <c r="AD13" s="32"/>
    </row>
    <row r="14" spans="1:30" s="7" customFormat="1" ht="30" customHeight="1">
      <c r="A14" s="71" t="s">
        <v>66</v>
      </c>
      <c r="B14" s="72" t="s">
        <v>81</v>
      </c>
      <c r="C14" s="55" t="s">
        <v>4</v>
      </c>
      <c r="D14" s="25">
        <v>993394</v>
      </c>
      <c r="E14" s="27"/>
      <c r="F14" s="27">
        <f t="shared" si="5"/>
        <v>993394</v>
      </c>
      <c r="G14" s="27"/>
      <c r="H14" s="27"/>
      <c r="I14" s="27">
        <v>0</v>
      </c>
      <c r="J14" s="27">
        <v>0</v>
      </c>
      <c r="K14" s="27">
        <v>993394</v>
      </c>
      <c r="L14" s="25">
        <f t="shared" si="12"/>
        <v>993394</v>
      </c>
      <c r="M14" s="25">
        <v>0</v>
      </c>
      <c r="N14" s="25">
        <v>0</v>
      </c>
      <c r="O14" s="25">
        <v>993394</v>
      </c>
      <c r="P14" s="26">
        <f t="shared" si="7"/>
        <v>0</v>
      </c>
      <c r="Q14" s="25">
        <v>0</v>
      </c>
      <c r="R14" s="25">
        <v>0</v>
      </c>
      <c r="S14" s="25">
        <f t="shared" si="9"/>
        <v>0</v>
      </c>
      <c r="T14" s="26">
        <f t="shared" si="13"/>
        <v>0</v>
      </c>
      <c r="U14" s="26">
        <v>0</v>
      </c>
      <c r="V14" s="26">
        <v>0</v>
      </c>
      <c r="W14" s="26">
        <v>0</v>
      </c>
      <c r="X14" s="26">
        <f t="shared" si="10"/>
        <v>0</v>
      </c>
      <c r="Y14" s="26"/>
      <c r="Z14" s="26"/>
      <c r="AA14" s="26">
        <f t="shared" si="2"/>
        <v>0</v>
      </c>
      <c r="AB14" s="26">
        <f>T14/F14*100</f>
        <v>0</v>
      </c>
      <c r="AC14" s="2"/>
      <c r="AD14" s="33"/>
    </row>
    <row r="15" spans="1:30" s="7" customFormat="1" ht="74.25" customHeight="1">
      <c r="A15" s="71" t="s">
        <v>78</v>
      </c>
      <c r="B15" s="72" t="s">
        <v>82</v>
      </c>
      <c r="C15" s="55" t="s">
        <v>3</v>
      </c>
      <c r="D15" s="27">
        <v>77000</v>
      </c>
      <c r="E15" s="27"/>
      <c r="F15" s="27">
        <f t="shared" si="5"/>
        <v>77000</v>
      </c>
      <c r="G15" s="27"/>
      <c r="H15" s="27"/>
      <c r="I15" s="27">
        <v>0</v>
      </c>
      <c r="J15" s="27">
        <v>0</v>
      </c>
      <c r="K15" s="27">
        <v>77000</v>
      </c>
      <c r="L15" s="25">
        <f t="shared" si="12"/>
        <v>77000</v>
      </c>
      <c r="M15" s="25">
        <v>0</v>
      </c>
      <c r="N15" s="25">
        <v>0</v>
      </c>
      <c r="O15" s="25">
        <v>77000</v>
      </c>
      <c r="P15" s="26">
        <f t="shared" si="7"/>
        <v>77000</v>
      </c>
      <c r="Q15" s="25">
        <v>0</v>
      </c>
      <c r="R15" s="25">
        <v>0</v>
      </c>
      <c r="S15" s="25">
        <f t="shared" si="9"/>
        <v>77000</v>
      </c>
      <c r="T15" s="26">
        <f t="shared" si="13"/>
        <v>77000</v>
      </c>
      <c r="U15" s="26">
        <v>0</v>
      </c>
      <c r="V15" s="26">
        <v>0</v>
      </c>
      <c r="W15" s="26">
        <v>77000</v>
      </c>
      <c r="X15" s="26">
        <f t="shared" si="10"/>
        <v>100</v>
      </c>
      <c r="Y15" s="26"/>
      <c r="Z15" s="26"/>
      <c r="AA15" s="26">
        <f t="shared" si="2"/>
        <v>100</v>
      </c>
      <c r="AB15" s="26">
        <f>T15/F15*100</f>
        <v>100</v>
      </c>
      <c r="AC15" s="2"/>
      <c r="AD15" s="32"/>
    </row>
    <row r="16" spans="1:30" s="7" customFormat="1" ht="42.75" customHeight="1">
      <c r="A16" s="71" t="s">
        <v>79</v>
      </c>
      <c r="B16" s="72" t="s">
        <v>75</v>
      </c>
      <c r="C16" s="55" t="s">
        <v>4</v>
      </c>
      <c r="D16" s="27">
        <v>0</v>
      </c>
      <c r="E16" s="27">
        <v>0</v>
      </c>
      <c r="F16" s="27">
        <v>99999</v>
      </c>
      <c r="G16" s="27">
        <v>127890</v>
      </c>
      <c r="H16" s="27">
        <v>0</v>
      </c>
      <c r="I16" s="27">
        <v>0</v>
      </c>
      <c r="J16" s="27">
        <v>0</v>
      </c>
      <c r="K16" s="27">
        <v>0</v>
      </c>
      <c r="L16" s="25">
        <f t="shared" si="12"/>
        <v>99999</v>
      </c>
      <c r="M16" s="25">
        <v>0</v>
      </c>
      <c r="N16" s="25">
        <v>0</v>
      </c>
      <c r="O16" s="25">
        <v>99999</v>
      </c>
      <c r="P16" s="26">
        <f t="shared" si="7"/>
        <v>99999</v>
      </c>
      <c r="Q16" s="25">
        <v>0</v>
      </c>
      <c r="R16" s="25">
        <v>0</v>
      </c>
      <c r="S16" s="25">
        <f t="shared" si="9"/>
        <v>99999</v>
      </c>
      <c r="T16" s="26">
        <f t="shared" si="13"/>
        <v>99999</v>
      </c>
      <c r="U16" s="26">
        <v>0</v>
      </c>
      <c r="V16" s="26">
        <v>0</v>
      </c>
      <c r="W16" s="26">
        <v>99999</v>
      </c>
      <c r="X16" s="26">
        <f t="shared" si="10"/>
        <v>100</v>
      </c>
      <c r="Y16" s="26"/>
      <c r="Z16" s="26"/>
      <c r="AA16" s="26">
        <f t="shared" si="2"/>
        <v>100</v>
      </c>
      <c r="AB16" s="26"/>
      <c r="AC16" s="2"/>
      <c r="AD16" s="32"/>
    </row>
    <row r="17" spans="1:30" s="8" customFormat="1" ht="75">
      <c r="A17" s="1" t="s">
        <v>46</v>
      </c>
      <c r="B17" s="70" t="s">
        <v>37</v>
      </c>
      <c r="C17" s="56"/>
      <c r="D17" s="3">
        <f>SUM(D18:D20)</f>
        <v>52500</v>
      </c>
      <c r="E17" s="3">
        <f t="shared" ref="E17:W17" si="14">SUM(E18:E20)</f>
        <v>672500</v>
      </c>
      <c r="F17" s="3">
        <f>F18+F19+F20</f>
        <v>857500</v>
      </c>
      <c r="G17" s="3">
        <f t="shared" ref="G17:K17" si="15">G18+G19+G20</f>
        <v>132500</v>
      </c>
      <c r="H17" s="3">
        <f t="shared" si="15"/>
        <v>142500</v>
      </c>
      <c r="I17" s="3">
        <f t="shared" si="15"/>
        <v>0</v>
      </c>
      <c r="J17" s="3">
        <f t="shared" si="15"/>
        <v>0</v>
      </c>
      <c r="K17" s="3">
        <f t="shared" si="15"/>
        <v>725000</v>
      </c>
      <c r="L17" s="3">
        <f>SUM(L18:L20)</f>
        <v>1000000</v>
      </c>
      <c r="M17" s="3">
        <f>SUM(M18:M20)</f>
        <v>0</v>
      </c>
      <c r="N17" s="3">
        <f>SUM(N18:N20)</f>
        <v>0</v>
      </c>
      <c r="O17" s="3">
        <f>SUM(O18:O20)</f>
        <v>1000000</v>
      </c>
      <c r="P17" s="3">
        <f t="shared" si="14"/>
        <v>359860</v>
      </c>
      <c r="Q17" s="3">
        <f t="shared" si="14"/>
        <v>0</v>
      </c>
      <c r="R17" s="3">
        <f t="shared" si="14"/>
        <v>0</v>
      </c>
      <c r="S17" s="3">
        <f t="shared" si="14"/>
        <v>359860</v>
      </c>
      <c r="T17" s="3">
        <f t="shared" si="14"/>
        <v>359860</v>
      </c>
      <c r="U17" s="3">
        <f t="shared" si="14"/>
        <v>0</v>
      </c>
      <c r="V17" s="3">
        <f t="shared" si="14"/>
        <v>0</v>
      </c>
      <c r="W17" s="3">
        <f t="shared" si="14"/>
        <v>359860</v>
      </c>
      <c r="X17" s="2">
        <f t="shared" si="10"/>
        <v>35.986000000000004</v>
      </c>
      <c r="Y17" s="26"/>
      <c r="Z17" s="26"/>
      <c r="AA17" s="2">
        <f t="shared" si="2"/>
        <v>35.986000000000004</v>
      </c>
      <c r="AB17" s="2">
        <f t="shared" ref="AB17:AB20" si="16">T17/F17*100</f>
        <v>41.966180758017494</v>
      </c>
      <c r="AC17" s="2"/>
      <c r="AD17" s="31"/>
    </row>
    <row r="18" spans="1:30" s="7" customFormat="1" ht="42" customHeight="1">
      <c r="A18" s="77" t="s">
        <v>47</v>
      </c>
      <c r="B18" s="78" t="s">
        <v>76</v>
      </c>
      <c r="C18" s="55" t="s">
        <v>5</v>
      </c>
      <c r="D18" s="27">
        <v>52500</v>
      </c>
      <c r="E18" s="27">
        <v>352500</v>
      </c>
      <c r="F18" s="27">
        <v>537500</v>
      </c>
      <c r="G18" s="27">
        <v>132500</v>
      </c>
      <c r="H18" s="27">
        <v>142500</v>
      </c>
      <c r="I18" s="27">
        <v>0</v>
      </c>
      <c r="J18" s="27">
        <v>0</v>
      </c>
      <c r="K18" s="27">
        <v>405000</v>
      </c>
      <c r="L18" s="25">
        <f>M18+O18</f>
        <v>680000</v>
      </c>
      <c r="M18" s="25">
        <v>0</v>
      </c>
      <c r="N18" s="25">
        <v>0</v>
      </c>
      <c r="O18" s="25">
        <v>680000</v>
      </c>
      <c r="P18" s="26">
        <f t="shared" si="7"/>
        <v>39860</v>
      </c>
      <c r="Q18" s="27">
        <v>0</v>
      </c>
      <c r="R18" s="27">
        <v>0</v>
      </c>
      <c r="S18" s="25">
        <f t="shared" si="9"/>
        <v>39860</v>
      </c>
      <c r="T18" s="26">
        <f t="shared" si="13"/>
        <v>39860</v>
      </c>
      <c r="U18" s="26">
        <v>0</v>
      </c>
      <c r="V18" s="26">
        <v>0</v>
      </c>
      <c r="W18" s="26">
        <v>39860</v>
      </c>
      <c r="X18" s="26">
        <f t="shared" si="10"/>
        <v>5.8617647058823534</v>
      </c>
      <c r="Y18" s="26"/>
      <c r="Z18" s="26"/>
      <c r="AA18" s="26">
        <f t="shared" si="2"/>
        <v>5.8617647058823534</v>
      </c>
      <c r="AB18" s="26">
        <f t="shared" si="16"/>
        <v>7.4158139534883718</v>
      </c>
      <c r="AC18" s="2"/>
      <c r="AD18" s="33"/>
    </row>
    <row r="19" spans="1:30" s="7" customFormat="1" ht="34.5" customHeight="1">
      <c r="A19" s="77"/>
      <c r="B19" s="78"/>
      <c r="C19" s="28" t="s">
        <v>13</v>
      </c>
      <c r="D19" s="25">
        <v>0</v>
      </c>
      <c r="E19" s="25">
        <v>300000</v>
      </c>
      <c r="F19" s="27">
        <f>I19+J19+K19</f>
        <v>300000</v>
      </c>
      <c r="G19" s="25">
        <v>0</v>
      </c>
      <c r="H19" s="25">
        <v>0</v>
      </c>
      <c r="I19" s="25">
        <v>0</v>
      </c>
      <c r="J19" s="25">
        <v>0</v>
      </c>
      <c r="K19" s="25">
        <v>300000</v>
      </c>
      <c r="L19" s="25">
        <f>M19+O19</f>
        <v>300000</v>
      </c>
      <c r="M19" s="25">
        <v>0</v>
      </c>
      <c r="N19" s="25">
        <v>0</v>
      </c>
      <c r="O19" s="25">
        <v>300000</v>
      </c>
      <c r="P19" s="26">
        <f t="shared" si="7"/>
        <v>300000</v>
      </c>
      <c r="Q19" s="27">
        <v>0</v>
      </c>
      <c r="R19" s="27">
        <v>0</v>
      </c>
      <c r="S19" s="25">
        <f t="shared" si="9"/>
        <v>300000</v>
      </c>
      <c r="T19" s="26">
        <f t="shared" si="13"/>
        <v>300000</v>
      </c>
      <c r="U19" s="26">
        <v>0</v>
      </c>
      <c r="V19" s="26">
        <v>0</v>
      </c>
      <c r="W19" s="26">
        <v>300000</v>
      </c>
      <c r="X19" s="26">
        <f t="shared" si="10"/>
        <v>100</v>
      </c>
      <c r="Y19" s="26"/>
      <c r="Z19" s="26"/>
      <c r="AA19" s="26">
        <f t="shared" si="2"/>
        <v>100</v>
      </c>
      <c r="AB19" s="26">
        <f t="shared" si="16"/>
        <v>100</v>
      </c>
      <c r="AC19" s="2"/>
      <c r="AD19" s="33"/>
    </row>
    <row r="20" spans="1:30" s="7" customFormat="1" ht="30.75" customHeight="1">
      <c r="A20" s="77"/>
      <c r="B20" s="78"/>
      <c r="C20" s="28" t="s">
        <v>6</v>
      </c>
      <c r="D20" s="25">
        <v>0</v>
      </c>
      <c r="E20" s="25">
        <v>20000</v>
      </c>
      <c r="F20" s="27">
        <f>I20+J20+K20</f>
        <v>20000</v>
      </c>
      <c r="G20" s="25">
        <v>0</v>
      </c>
      <c r="H20" s="25">
        <v>0</v>
      </c>
      <c r="I20" s="25">
        <v>0</v>
      </c>
      <c r="J20" s="25">
        <v>0</v>
      </c>
      <c r="K20" s="25">
        <v>20000</v>
      </c>
      <c r="L20" s="25">
        <f>M20+O20</f>
        <v>20000</v>
      </c>
      <c r="M20" s="25">
        <v>0</v>
      </c>
      <c r="N20" s="25">
        <v>0</v>
      </c>
      <c r="O20" s="25">
        <v>20000</v>
      </c>
      <c r="P20" s="26">
        <f t="shared" si="7"/>
        <v>20000</v>
      </c>
      <c r="Q20" s="27">
        <v>0</v>
      </c>
      <c r="R20" s="27">
        <v>0</v>
      </c>
      <c r="S20" s="25">
        <f t="shared" si="9"/>
        <v>20000</v>
      </c>
      <c r="T20" s="26">
        <f t="shared" si="13"/>
        <v>20000</v>
      </c>
      <c r="U20" s="26">
        <v>0</v>
      </c>
      <c r="V20" s="26">
        <v>0</v>
      </c>
      <c r="W20" s="26">
        <v>20000</v>
      </c>
      <c r="X20" s="26">
        <f t="shared" si="10"/>
        <v>100</v>
      </c>
      <c r="Y20" s="26"/>
      <c r="Z20" s="26"/>
      <c r="AA20" s="26">
        <f t="shared" si="2"/>
        <v>100</v>
      </c>
      <c r="AB20" s="26">
        <f t="shared" si="16"/>
        <v>100</v>
      </c>
      <c r="AC20" s="2"/>
      <c r="AD20" s="33"/>
    </row>
    <row r="21" spans="1:30">
      <c r="A21" s="10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30">
      <c r="A22" s="10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30">
      <c r="A23" s="10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30">
      <c r="A24" s="10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30">
      <c r="A25" s="10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30">
      <c r="A26" s="10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30">
      <c r="A27" s="10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30">
      <c r="A28" s="10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30">
      <c r="A29" s="10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30">
      <c r="A30" s="10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30">
      <c r="A31" s="10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30">
      <c r="A32" s="10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>
      <c r="A33" s="10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>
      <c r="A34" s="10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>
      <c r="A35" s="10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>
      <c r="A36" s="10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>
      <c r="A37" s="10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>
      <c r="A38" s="10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1:19">
      <c r="A39" s="10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1:19">
      <c r="A40" s="10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</row>
    <row r="41" spans="1:19">
      <c r="A41" s="10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</row>
    <row r="42" spans="1:19">
      <c r="A42" s="10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</row>
    <row r="43" spans="1:19">
      <c r="A43" s="10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4" spans="1:19">
      <c r="A44" s="10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45" spans="1:19">
      <c r="A45" s="10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</row>
    <row r="46" spans="1:19">
      <c r="A46" s="10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</row>
    <row r="47" spans="1:19">
      <c r="A47" s="10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</row>
    <row r="48" spans="1:19">
      <c r="A48" s="10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</row>
    <row r="49" spans="1:19">
      <c r="A49" s="10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</row>
    <row r="50" spans="1:19">
      <c r="A50" s="10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1:19">
      <c r="A51" s="10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</row>
    <row r="52" spans="1:19">
      <c r="A52" s="10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1:19">
      <c r="A53" s="10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</row>
    <row r="54" spans="1:19">
      <c r="A54" s="10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</row>
    <row r="55" spans="1:19">
      <c r="A55" s="10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</row>
    <row r="56" spans="1:19">
      <c r="A56" s="10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  <row r="57" spans="1:19">
      <c r="A57" s="10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</row>
    <row r="58" spans="1:19">
      <c r="A58" s="10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</row>
    <row r="59" spans="1:19">
      <c r="A59" s="10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</row>
    <row r="60" spans="1:19">
      <c r="A60" s="10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</row>
    <row r="61" spans="1:19">
      <c r="A61" s="10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</row>
    <row r="62" spans="1:19">
      <c r="A62" s="10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</row>
    <row r="63" spans="1:19">
      <c r="A63" s="10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</row>
    <row r="64" spans="1:19">
      <c r="A64" s="10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</row>
    <row r="65" spans="1:19">
      <c r="A65" s="10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</row>
    <row r="66" spans="1:19">
      <c r="A66" s="10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</row>
    <row r="67" spans="1:19">
      <c r="A67" s="10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</row>
    <row r="68" spans="1:19">
      <c r="A68" s="10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</row>
    <row r="69" spans="1:19">
      <c r="A69" s="10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</row>
    <row r="70" spans="1:19">
      <c r="A70" s="10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</row>
    <row r="71" spans="1:19">
      <c r="A71" s="10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</row>
    <row r="72" spans="1:19">
      <c r="A72" s="10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</row>
    <row r="73" spans="1:19">
      <c r="A73" s="10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</row>
    <row r="74" spans="1:19">
      <c r="A74" s="10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</row>
    <row r="75" spans="1:19">
      <c r="A75" s="10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</row>
    <row r="76" spans="1:19">
      <c r="A76" s="10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</row>
    <row r="77" spans="1:19">
      <c r="A77" s="10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</row>
    <row r="78" spans="1:19">
      <c r="A78" s="10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</row>
    <row r="79" spans="1:19">
      <c r="A79" s="10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</row>
    <row r="80" spans="1:19">
      <c r="A80" s="10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</row>
    <row r="81" spans="1:19">
      <c r="A81" s="10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</row>
    <row r="82" spans="1:19">
      <c r="A82" s="10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</row>
    <row r="83" spans="1:19">
      <c r="A83" s="10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</row>
    <row r="84" spans="1:19">
      <c r="A84" s="10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</row>
    <row r="85" spans="1:19">
      <c r="A85" s="10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</row>
    <row r="86" spans="1:19">
      <c r="A86" s="10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</row>
    <row r="87" spans="1:19">
      <c r="A87" s="10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</row>
    <row r="88" spans="1:19">
      <c r="A88" s="10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</row>
    <row r="89" spans="1:19">
      <c r="A89" s="10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</row>
    <row r="90" spans="1:19">
      <c r="A90" s="10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</row>
    <row r="91" spans="1:19">
      <c r="A91" s="10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</row>
    <row r="92" spans="1:19">
      <c r="A92" s="10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</row>
    <row r="93" spans="1:19">
      <c r="A93" s="10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</row>
    <row r="94" spans="1:19">
      <c r="A94" s="10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</row>
    <row r="95" spans="1:19">
      <c r="A95" s="10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</row>
    <row r="96" spans="1:19">
      <c r="A96" s="10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</row>
    <row r="97" spans="1:19">
      <c r="A97" s="10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</row>
    <row r="98" spans="1:19">
      <c r="A98" s="10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</row>
    <row r="99" spans="1:19">
      <c r="A99" s="10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</row>
    <row r="100" spans="1:19">
      <c r="A100" s="10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</row>
    <row r="101" spans="1:19">
      <c r="A101" s="10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</row>
    <row r="102" spans="1:19">
      <c r="A102" s="10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</row>
    <row r="103" spans="1:19">
      <c r="A103" s="10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</row>
    <row r="104" spans="1:19">
      <c r="A104" s="10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</row>
    <row r="105" spans="1:19">
      <c r="A105" s="10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</row>
    <row r="106" spans="1:19">
      <c r="A106" s="10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</row>
    <row r="107" spans="1:19">
      <c r="A107" s="10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</row>
    <row r="108" spans="1:19">
      <c r="A108" s="10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</row>
    <row r="109" spans="1:19">
      <c r="A109" s="10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</row>
    <row r="110" spans="1:19">
      <c r="A110" s="10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</row>
    <row r="111" spans="1:19">
      <c r="A111" s="10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</row>
    <row r="112" spans="1:19">
      <c r="A112" s="10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</row>
    <row r="113" spans="1:19">
      <c r="A113" s="10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</row>
    <row r="114" spans="1:19">
      <c r="A114" s="10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</row>
    <row r="115" spans="1:19">
      <c r="A115" s="10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</row>
    <row r="116" spans="1:19">
      <c r="A116" s="10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</row>
    <row r="117" spans="1:19">
      <c r="A117" s="10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</row>
    <row r="118" spans="1:19">
      <c r="A118" s="10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</row>
    <row r="119" spans="1:19">
      <c r="A119" s="10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</row>
    <row r="120" spans="1:19">
      <c r="A120" s="10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</row>
    <row r="121" spans="1:19">
      <c r="A121" s="10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</row>
    <row r="122" spans="1:19">
      <c r="A122" s="10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</row>
    <row r="123" spans="1:19">
      <c r="A123" s="10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</row>
    <row r="124" spans="1:19">
      <c r="A124" s="10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</row>
    <row r="125" spans="1:19">
      <c r="A125" s="10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</row>
    <row r="126" spans="1:19">
      <c r="A126" s="10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</row>
    <row r="127" spans="1:19">
      <c r="A127" s="10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</row>
    <row r="128" spans="1:19">
      <c r="A128" s="10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</row>
    <row r="129" spans="1:19">
      <c r="A129" s="10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</row>
    <row r="130" spans="1:19">
      <c r="A130" s="10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</row>
    <row r="131" spans="1:19">
      <c r="A131" s="10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</row>
    <row r="132" spans="1:19">
      <c r="A132" s="10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</row>
    <row r="133" spans="1:19">
      <c r="A133" s="10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</row>
    <row r="134" spans="1:19">
      <c r="A134" s="10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</row>
    <row r="135" spans="1:19">
      <c r="A135" s="10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</row>
    <row r="136" spans="1:19">
      <c r="A136" s="10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</row>
    <row r="137" spans="1:19">
      <c r="A137" s="10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</row>
    <row r="138" spans="1:19">
      <c r="A138" s="10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</row>
    <row r="139" spans="1:19">
      <c r="A139" s="10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</row>
    <row r="140" spans="1:19">
      <c r="A140" s="10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</row>
    <row r="141" spans="1:19">
      <c r="A141" s="10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</row>
    <row r="142" spans="1:19">
      <c r="A142" s="10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</row>
    <row r="143" spans="1:19">
      <c r="A143" s="10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</row>
    <row r="144" spans="1:19">
      <c r="A144" s="10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</row>
    <row r="145" spans="1:19">
      <c r="A145" s="10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</row>
    <row r="146" spans="1:19">
      <c r="A146" s="10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</row>
    <row r="147" spans="1:19">
      <c r="A147" s="10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</row>
    <row r="148" spans="1:19">
      <c r="A148" s="10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</row>
    <row r="149" spans="1:19">
      <c r="A149" s="10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</row>
    <row r="150" spans="1:19">
      <c r="A150" s="10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</row>
    <row r="151" spans="1:19">
      <c r="A151" s="10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</row>
    <row r="152" spans="1:19">
      <c r="A152" s="10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</row>
    <row r="153" spans="1:19">
      <c r="A153" s="10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</row>
    <row r="154" spans="1:19">
      <c r="A154" s="10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</row>
    <row r="155" spans="1:19">
      <c r="A155" s="10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</row>
    <row r="156" spans="1:19">
      <c r="A156" s="10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</row>
  </sheetData>
  <mergeCells count="16">
    <mergeCell ref="A1:AA1"/>
    <mergeCell ref="A2:A3"/>
    <mergeCell ref="C2:C3"/>
    <mergeCell ref="L2:O2"/>
    <mergeCell ref="T2:W2"/>
    <mergeCell ref="X2:AA2"/>
    <mergeCell ref="D2:D3"/>
    <mergeCell ref="E2:E3"/>
    <mergeCell ref="P2:S2"/>
    <mergeCell ref="AD2:AD3"/>
    <mergeCell ref="AB2:AB3"/>
    <mergeCell ref="AC2:AC3"/>
    <mergeCell ref="A5:AC5"/>
    <mergeCell ref="B6:C6"/>
    <mergeCell ref="A18:A20"/>
    <mergeCell ref="B18:B20"/>
  </mergeCells>
  <pageMargins left="0.19685039370078741" right="0.19685039370078741" top="0.39370078740157483" bottom="0.19685039370078741" header="0.31496062992125984" footer="0.31496062992125984"/>
  <pageSetup paperSize="8" scale="29" fitToHeight="6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"/>
  <sheetViews>
    <sheetView workbookViewId="0">
      <selection activeCell="G2" sqref="G2:I2"/>
    </sheetView>
  </sheetViews>
  <sheetFormatPr defaultRowHeight="1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>
      <c r="A1" s="94" t="s">
        <v>60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4" ht="32.25" customHeight="1">
      <c r="A2" s="96" t="s">
        <v>0</v>
      </c>
      <c r="B2" s="14" t="s">
        <v>1</v>
      </c>
      <c r="C2" s="97" t="s">
        <v>23</v>
      </c>
      <c r="D2" s="98" t="s">
        <v>55</v>
      </c>
      <c r="E2" s="98"/>
      <c r="F2" s="98"/>
      <c r="G2" s="99" t="s">
        <v>65</v>
      </c>
      <c r="H2" s="99"/>
      <c r="I2" s="99"/>
      <c r="J2" s="100" t="s">
        <v>63</v>
      </c>
      <c r="K2" s="101"/>
      <c r="L2" s="102"/>
      <c r="M2" s="103" t="s">
        <v>58</v>
      </c>
      <c r="N2" s="103" t="s">
        <v>59</v>
      </c>
    </row>
    <row r="3" spans="1:14" ht="25.5">
      <c r="A3" s="96"/>
      <c r="B3" s="15" t="s">
        <v>2</v>
      </c>
      <c r="C3" s="97"/>
      <c r="D3" s="16" t="s">
        <v>28</v>
      </c>
      <c r="E3" s="16" t="s">
        <v>29</v>
      </c>
      <c r="F3" s="16" t="s">
        <v>30</v>
      </c>
      <c r="G3" s="16" t="s">
        <v>28</v>
      </c>
      <c r="H3" s="16" t="s">
        <v>29</v>
      </c>
      <c r="I3" s="16" t="s">
        <v>30</v>
      </c>
      <c r="J3" s="16" t="s">
        <v>28</v>
      </c>
      <c r="K3" s="16" t="s">
        <v>29</v>
      </c>
      <c r="L3" s="16" t="s">
        <v>30</v>
      </c>
      <c r="M3" s="104"/>
      <c r="N3" s="104"/>
    </row>
    <row r="4" spans="1:14">
      <c r="A4" s="17" t="s">
        <v>7</v>
      </c>
      <c r="B4" s="18">
        <v>2</v>
      </c>
      <c r="C4" s="19">
        <v>3</v>
      </c>
      <c r="D4" s="19">
        <v>4</v>
      </c>
      <c r="E4" s="18">
        <v>5</v>
      </c>
      <c r="F4" s="19">
        <v>6</v>
      </c>
      <c r="G4" s="19">
        <v>7</v>
      </c>
      <c r="H4" s="19">
        <v>8</v>
      </c>
      <c r="I4" s="19">
        <v>9</v>
      </c>
      <c r="J4" s="19">
        <v>10</v>
      </c>
      <c r="K4" s="19">
        <v>11</v>
      </c>
      <c r="L4" s="19">
        <v>12</v>
      </c>
      <c r="M4" s="19">
        <v>13</v>
      </c>
      <c r="N4" s="19">
        <v>14</v>
      </c>
    </row>
    <row r="5" spans="1:14" ht="70.5" customHeight="1">
      <c r="A5" s="20">
        <v>1</v>
      </c>
      <c r="B5" s="93" t="s">
        <v>61</v>
      </c>
      <c r="C5" s="93"/>
      <c r="D5" s="21">
        <f>SUM(D6:D7)</f>
        <v>9048313</v>
      </c>
      <c r="E5" s="21">
        <f>SUM(E6:E7)</f>
        <v>0</v>
      </c>
      <c r="F5" s="21">
        <f t="shared" ref="F5" si="0">SUM(F6:F7)</f>
        <v>9048313</v>
      </c>
      <c r="G5" s="21">
        <f>SUM(G6:G7)</f>
        <v>3127240</v>
      </c>
      <c r="H5" s="21">
        <f>SUM(H6:H7)</f>
        <v>0</v>
      </c>
      <c r="I5" s="21">
        <f>SUM(I6:I7)</f>
        <v>3127240</v>
      </c>
      <c r="J5" s="21">
        <f>G5/D5*100</f>
        <v>34.561580705707243</v>
      </c>
      <c r="K5" s="21">
        <v>0</v>
      </c>
      <c r="L5" s="21">
        <f>I5/F5*100</f>
        <v>34.561580705707243</v>
      </c>
      <c r="M5" s="29">
        <f>SUM(M6:M7)</f>
        <v>9048313</v>
      </c>
      <c r="N5" s="21">
        <f>M5/D5*100</f>
        <v>100</v>
      </c>
    </row>
    <row r="6" spans="1:14" ht="58.5" customHeight="1">
      <c r="A6" s="22" t="s">
        <v>8</v>
      </c>
      <c r="B6" s="23" t="s">
        <v>24</v>
      </c>
      <c r="C6" s="23" t="s">
        <v>64</v>
      </c>
      <c r="D6" s="23">
        <f t="shared" ref="D6:D7" si="1">E6+F6</f>
        <v>24540</v>
      </c>
      <c r="E6" s="23">
        <v>0</v>
      </c>
      <c r="F6" s="23">
        <v>24540</v>
      </c>
      <c r="G6" s="23">
        <f>H6+I6</f>
        <v>0</v>
      </c>
      <c r="H6" s="23">
        <v>0</v>
      </c>
      <c r="I6" s="23">
        <v>0</v>
      </c>
      <c r="J6" s="24">
        <f>G6/D6*100</f>
        <v>0</v>
      </c>
      <c r="K6" s="24">
        <v>0</v>
      </c>
      <c r="L6" s="24">
        <f>I6/F6*100</f>
        <v>0</v>
      </c>
      <c r="M6" s="30">
        <f>F6</f>
        <v>24540</v>
      </c>
      <c r="N6" s="24">
        <f>M6/D6*100</f>
        <v>100</v>
      </c>
    </row>
    <row r="7" spans="1:14" ht="34.5" customHeight="1">
      <c r="A7" s="22" t="s">
        <v>9</v>
      </c>
      <c r="B7" s="23" t="s">
        <v>62</v>
      </c>
      <c r="C7" s="23" t="s">
        <v>64</v>
      </c>
      <c r="D7" s="23">
        <f t="shared" si="1"/>
        <v>9023773</v>
      </c>
      <c r="E7" s="23">
        <v>0</v>
      </c>
      <c r="F7" s="23">
        <v>9023773</v>
      </c>
      <c r="G7" s="23">
        <f t="shared" ref="G7" si="2">H7+I7</f>
        <v>3127240</v>
      </c>
      <c r="H7" s="23">
        <v>0</v>
      </c>
      <c r="I7" s="23">
        <v>3127240</v>
      </c>
      <c r="J7" s="24">
        <f>G7/D7*100</f>
        <v>34.655570347348053</v>
      </c>
      <c r="K7" s="24">
        <v>0</v>
      </c>
      <c r="L7" s="24">
        <f>I7/F7*100</f>
        <v>34.655570347348053</v>
      </c>
      <c r="M7" s="30">
        <f>F7</f>
        <v>9023773</v>
      </c>
      <c r="N7" s="24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17"/>
  <sheetViews>
    <sheetView view="pageBreakPreview" zoomScale="110" zoomScaleSheetLayoutView="110" workbookViewId="0">
      <selection activeCell="B17" sqref="B17"/>
    </sheetView>
  </sheetViews>
  <sheetFormatPr defaultRowHeight="15"/>
  <cols>
    <col min="2" max="2" width="37.85546875" customWidth="1"/>
    <col min="4" max="4" width="10.5703125" customWidth="1"/>
    <col min="5" max="5" width="11.7109375" bestFit="1" customWidth="1"/>
    <col min="6" max="6" width="11.85546875" customWidth="1"/>
    <col min="7" max="7" width="11.5703125" customWidth="1"/>
    <col min="10" max="10" width="12.28515625" customWidth="1"/>
    <col min="13" max="13" width="9.42578125" customWidth="1"/>
    <col min="14" max="14" width="12.42578125" customWidth="1"/>
    <col min="15" max="15" width="10.42578125" bestFit="1" customWidth="1"/>
  </cols>
  <sheetData>
    <row r="1" spans="1:24">
      <c r="A1" s="96" t="s">
        <v>0</v>
      </c>
      <c r="B1" s="37" t="s">
        <v>1</v>
      </c>
      <c r="C1" s="97" t="s">
        <v>23</v>
      </c>
      <c r="D1" s="98" t="s">
        <v>95</v>
      </c>
      <c r="E1" s="98"/>
      <c r="F1" s="98"/>
      <c r="G1" s="98"/>
      <c r="H1" s="111" t="s">
        <v>106</v>
      </c>
      <c r="I1" s="112"/>
      <c r="J1" s="112"/>
      <c r="K1" s="113"/>
      <c r="L1" s="99" t="s">
        <v>105</v>
      </c>
      <c r="M1" s="99"/>
      <c r="N1" s="99"/>
      <c r="O1" s="99"/>
      <c r="P1" s="99" t="s">
        <v>96</v>
      </c>
      <c r="Q1" s="114"/>
      <c r="R1" s="114"/>
      <c r="S1" s="114"/>
      <c r="T1" s="105" t="s">
        <v>97</v>
      </c>
      <c r="U1" s="106"/>
      <c r="V1" s="106"/>
      <c r="W1" s="107"/>
    </row>
    <row r="2" spans="1:24" ht="38.25">
      <c r="A2" s="96"/>
      <c r="B2" s="37" t="s">
        <v>2</v>
      </c>
      <c r="C2" s="97"/>
      <c r="D2" s="38" t="s">
        <v>28</v>
      </c>
      <c r="E2" s="38" t="s">
        <v>29</v>
      </c>
      <c r="F2" s="38" t="s">
        <v>71</v>
      </c>
      <c r="G2" s="38" t="s">
        <v>30</v>
      </c>
      <c r="H2" s="38" t="s">
        <v>28</v>
      </c>
      <c r="I2" s="38" t="s">
        <v>29</v>
      </c>
      <c r="J2" s="38" t="s">
        <v>71</v>
      </c>
      <c r="K2" s="38" t="s">
        <v>30</v>
      </c>
      <c r="L2" s="38" t="s">
        <v>28</v>
      </c>
      <c r="M2" s="38" t="s">
        <v>29</v>
      </c>
      <c r="N2" s="38" t="s">
        <v>71</v>
      </c>
      <c r="O2" s="38" t="s">
        <v>30</v>
      </c>
      <c r="P2" s="38" t="s">
        <v>28</v>
      </c>
      <c r="Q2" s="34" t="s">
        <v>29</v>
      </c>
      <c r="R2" s="38" t="s">
        <v>71</v>
      </c>
      <c r="S2" s="38" t="s">
        <v>30</v>
      </c>
      <c r="T2" s="38" t="s">
        <v>28</v>
      </c>
      <c r="U2" s="34" t="s">
        <v>29</v>
      </c>
      <c r="V2" s="38" t="s">
        <v>71</v>
      </c>
      <c r="W2" s="38" t="s">
        <v>30</v>
      </c>
    </row>
    <row r="3" spans="1:24">
      <c r="A3" s="36" t="s">
        <v>7</v>
      </c>
      <c r="B3" s="60" t="s">
        <v>19</v>
      </c>
      <c r="C3" s="60" t="s">
        <v>32</v>
      </c>
      <c r="D3" s="60" t="s">
        <v>34</v>
      </c>
      <c r="E3" s="60" t="s">
        <v>21</v>
      </c>
      <c r="F3" s="60" t="s">
        <v>36</v>
      </c>
      <c r="G3" s="60" t="s">
        <v>54</v>
      </c>
      <c r="H3" s="60" t="s">
        <v>22</v>
      </c>
      <c r="I3" s="60" t="s">
        <v>38</v>
      </c>
      <c r="J3" s="60" t="s">
        <v>48</v>
      </c>
      <c r="K3" s="60" t="s">
        <v>49</v>
      </c>
      <c r="L3" s="60" t="s">
        <v>50</v>
      </c>
      <c r="M3" s="60" t="s">
        <v>51</v>
      </c>
      <c r="N3" s="60" t="s">
        <v>52</v>
      </c>
      <c r="O3" s="60" t="s">
        <v>53</v>
      </c>
      <c r="P3" s="60" t="s">
        <v>88</v>
      </c>
      <c r="Q3" s="60" t="s">
        <v>89</v>
      </c>
      <c r="R3" s="60" t="s">
        <v>90</v>
      </c>
      <c r="S3" s="60" t="s">
        <v>91</v>
      </c>
      <c r="T3" s="60" t="s">
        <v>92</v>
      </c>
      <c r="U3" s="60" t="s">
        <v>93</v>
      </c>
      <c r="V3" s="60" t="s">
        <v>94</v>
      </c>
      <c r="W3" s="60" t="s">
        <v>102</v>
      </c>
    </row>
    <row r="4" spans="1:24">
      <c r="A4" s="108" t="s">
        <v>31</v>
      </c>
      <c r="B4" s="108"/>
      <c r="C4" s="108"/>
      <c r="D4" s="39">
        <f>E4+F4+G4</f>
        <v>211910.641</v>
      </c>
      <c r="E4" s="39">
        <f>E5+E8+E11+E13+E15</f>
        <v>175057.54800000001</v>
      </c>
      <c r="F4" s="39">
        <f>F5+F8+F11+F13+F15</f>
        <v>0</v>
      </c>
      <c r="G4" s="39">
        <f>G5+G8+G11+G13+G15</f>
        <v>36853.093000000001</v>
      </c>
      <c r="H4" s="39">
        <f>I4+J4+K4</f>
        <v>17389.416100000002</v>
      </c>
      <c r="I4" s="39">
        <f>I5+I8+I11+I13+I15</f>
        <v>0</v>
      </c>
      <c r="J4" s="39">
        <f>J5+J8+J11+J13+J15</f>
        <v>0</v>
      </c>
      <c r="K4" s="39">
        <f>K5+K8+K11+K13+K15</f>
        <v>17389.416100000002</v>
      </c>
      <c r="L4" s="39">
        <f>M4+N4+O4</f>
        <v>18523.727100000004</v>
      </c>
      <c r="M4" s="39">
        <f>M5+M8+M11+M13+M15</f>
        <v>1077.577</v>
      </c>
      <c r="N4" s="39">
        <f>N5+N8+N11+N13+N15</f>
        <v>0</v>
      </c>
      <c r="O4" s="39">
        <f>O5+O8+O11+O13+O15</f>
        <v>17446.150100000003</v>
      </c>
      <c r="P4" s="39">
        <f t="shared" ref="P4:Q7" si="0">L4/D4*100</f>
        <v>8.7412916182911289</v>
      </c>
      <c r="Q4" s="40">
        <f t="shared" si="0"/>
        <v>0.61555586280689811</v>
      </c>
      <c r="R4" s="40"/>
      <c r="S4" s="40">
        <f t="shared" ref="S4:S7" si="1">O4/G4*100</f>
        <v>47.33971745600838</v>
      </c>
      <c r="T4" s="41">
        <f t="shared" ref="T4:T14" si="2">L4/H4*100</f>
        <v>106.52299647945051</v>
      </c>
      <c r="U4" s="41"/>
      <c r="V4" s="41"/>
      <c r="W4" s="41">
        <f t="shared" ref="W4:W14" si="3">O4/K4*100</f>
        <v>100.32625592299216</v>
      </c>
    </row>
    <row r="5" spans="1:24" ht="38.25" customHeight="1">
      <c r="A5" s="42">
        <v>1</v>
      </c>
      <c r="B5" s="93" t="s">
        <v>12</v>
      </c>
      <c r="C5" s="93"/>
      <c r="D5" s="39">
        <f>E5+G5</f>
        <v>45268.800000000003</v>
      </c>
      <c r="E5" s="39">
        <f>E6+E7</f>
        <v>24845.996999999999</v>
      </c>
      <c r="F5" s="39">
        <f t="shared" ref="F5:G5" si="4">F6+F7</f>
        <v>0</v>
      </c>
      <c r="G5" s="39">
        <f t="shared" si="4"/>
        <v>20422.803</v>
      </c>
      <c r="H5" s="39">
        <f>I5+K5</f>
        <v>17277.132000000001</v>
      </c>
      <c r="I5" s="39">
        <f>I6+I7</f>
        <v>0</v>
      </c>
      <c r="J5" s="39">
        <f t="shared" ref="J5:K5" si="5">J6+J7</f>
        <v>0</v>
      </c>
      <c r="K5" s="39">
        <f t="shared" si="5"/>
        <v>17277.132000000001</v>
      </c>
      <c r="L5" s="39">
        <f>M5+O5</f>
        <v>17277.132000000001</v>
      </c>
      <c r="M5" s="39">
        <f>M6+M7</f>
        <v>0</v>
      </c>
      <c r="N5" s="39">
        <f t="shared" ref="N5:O5" si="6">N6+N7</f>
        <v>0</v>
      </c>
      <c r="O5" s="39">
        <f t="shared" si="6"/>
        <v>17277.132000000001</v>
      </c>
      <c r="P5" s="39">
        <f t="shared" si="0"/>
        <v>38.165650514261479</v>
      </c>
      <c r="Q5" s="40"/>
      <c r="R5" s="40"/>
      <c r="S5" s="40">
        <f>O5/G5*100</f>
        <v>84.597261208463905</v>
      </c>
      <c r="T5" s="41"/>
      <c r="U5" s="41"/>
      <c r="V5" s="41"/>
      <c r="W5" s="41"/>
    </row>
    <row r="6" spans="1:24" ht="38.25">
      <c r="A6" s="43" t="s">
        <v>8</v>
      </c>
      <c r="B6" s="44" t="s">
        <v>98</v>
      </c>
      <c r="C6" s="14" t="s">
        <v>3</v>
      </c>
      <c r="D6" s="61">
        <f t="shared" ref="D6:D7" si="7">E6+G6</f>
        <v>8640.9529999999995</v>
      </c>
      <c r="E6" s="61">
        <v>0</v>
      </c>
      <c r="F6" s="61">
        <v>0</v>
      </c>
      <c r="G6" s="61">
        <v>8640.9529999999995</v>
      </c>
      <c r="H6" s="45">
        <f t="shared" ref="H6:H7" si="8">I6+K6</f>
        <v>8416.5580000000009</v>
      </c>
      <c r="I6" s="45">
        <v>0</v>
      </c>
      <c r="J6" s="45">
        <v>0</v>
      </c>
      <c r="K6" s="45">
        <f>O6</f>
        <v>8416.5580000000009</v>
      </c>
      <c r="L6" s="61">
        <f t="shared" ref="L6:L7" si="9">M6+O6</f>
        <v>8416.5580000000009</v>
      </c>
      <c r="M6" s="62">
        <v>0</v>
      </c>
      <c r="N6" s="62">
        <v>0</v>
      </c>
      <c r="O6" s="61">
        <v>8416.5580000000009</v>
      </c>
      <c r="P6" s="45">
        <f t="shared" si="0"/>
        <v>97.403122086186585</v>
      </c>
      <c r="Q6" s="39"/>
      <c r="R6" s="39"/>
      <c r="S6" s="45">
        <f t="shared" si="1"/>
        <v>97.403122086186585</v>
      </c>
      <c r="T6" s="46"/>
      <c r="U6" s="46"/>
      <c r="V6" s="46"/>
      <c r="W6" s="46"/>
      <c r="X6" s="57"/>
    </row>
    <row r="7" spans="1:24" ht="29.25" customHeight="1">
      <c r="A7" s="43" t="s">
        <v>9</v>
      </c>
      <c r="B7" s="44" t="s">
        <v>77</v>
      </c>
      <c r="C7" s="14" t="s">
        <v>3</v>
      </c>
      <c r="D7" s="61">
        <f t="shared" si="7"/>
        <v>36627.847000000002</v>
      </c>
      <c r="E7" s="61">
        <v>24845.996999999999</v>
      </c>
      <c r="F7" s="61">
        <v>0</v>
      </c>
      <c r="G7" s="61">
        <v>11781.85</v>
      </c>
      <c r="H7" s="45">
        <f t="shared" si="8"/>
        <v>8860.5740000000005</v>
      </c>
      <c r="I7" s="45">
        <v>0</v>
      </c>
      <c r="J7" s="45">
        <v>0</v>
      </c>
      <c r="K7" s="45">
        <f>O7</f>
        <v>8860.5740000000005</v>
      </c>
      <c r="L7" s="61">
        <f t="shared" si="9"/>
        <v>8860.5740000000005</v>
      </c>
      <c r="M7" s="61">
        <v>0</v>
      </c>
      <c r="N7" s="61">
        <v>0</v>
      </c>
      <c r="O7" s="61">
        <v>8860.5740000000005</v>
      </c>
      <c r="P7" s="45">
        <f t="shared" si="0"/>
        <v>24.190813071813913</v>
      </c>
      <c r="Q7" s="39"/>
      <c r="R7" s="39"/>
      <c r="S7" s="45">
        <f t="shared" si="1"/>
        <v>75.205286096835394</v>
      </c>
      <c r="T7" s="46"/>
      <c r="U7" s="46"/>
      <c r="V7" s="46"/>
      <c r="W7" s="46"/>
      <c r="X7" s="57"/>
    </row>
    <row r="8" spans="1:24" ht="29.25" customHeight="1">
      <c r="A8" s="42" t="s">
        <v>19</v>
      </c>
      <c r="B8" s="93" t="s">
        <v>104</v>
      </c>
      <c r="C8" s="93"/>
      <c r="D8" s="39">
        <f>E8+F8+G8</f>
        <v>75199.192999999985</v>
      </c>
      <c r="E8" s="39">
        <f>E9+E10</f>
        <v>71120.099999999991</v>
      </c>
      <c r="F8" s="39">
        <f t="shared" ref="F8:G8" si="10">F9+F10</f>
        <v>0</v>
      </c>
      <c r="G8" s="39">
        <f t="shared" si="10"/>
        <v>4079.0929999999998</v>
      </c>
      <c r="H8" s="39">
        <f>I8+J8+K8</f>
        <v>0</v>
      </c>
      <c r="I8" s="39">
        <f>I9+I10</f>
        <v>0</v>
      </c>
      <c r="J8" s="39">
        <f t="shared" ref="J8:K8" si="11">J9+J10</f>
        <v>0</v>
      </c>
      <c r="K8" s="39">
        <f t="shared" si="11"/>
        <v>0</v>
      </c>
      <c r="L8" s="39">
        <f>M8++N8+O8</f>
        <v>0</v>
      </c>
      <c r="M8" s="39">
        <f>M9+M10</f>
        <v>0</v>
      </c>
      <c r="N8" s="39">
        <f t="shared" ref="N8:O8" si="12">N9+N10</f>
        <v>0</v>
      </c>
      <c r="O8" s="39">
        <f t="shared" si="12"/>
        <v>0</v>
      </c>
      <c r="P8" s="46">
        <f t="shared" ref="P8:P11" si="13">L8/D8%</f>
        <v>0</v>
      </c>
      <c r="Q8" s="39">
        <f t="shared" ref="Q8:Q16" si="14">M8/E8*100</f>
        <v>0</v>
      </c>
      <c r="R8" s="39"/>
      <c r="S8" s="46">
        <f t="shared" ref="S8:S10" si="15">O8/G8%</f>
        <v>0</v>
      </c>
      <c r="T8" s="46"/>
      <c r="U8" s="46"/>
      <c r="V8" s="46"/>
      <c r="W8" s="46"/>
      <c r="X8" s="57"/>
    </row>
    <row r="9" spans="1:24" ht="43.5" customHeight="1">
      <c r="A9" s="43" t="s">
        <v>10</v>
      </c>
      <c r="B9" s="44" t="s">
        <v>57</v>
      </c>
      <c r="C9" s="47" t="s">
        <v>3</v>
      </c>
      <c r="D9" s="63">
        <f t="shared" ref="D9:D10" si="16">E9+G9</f>
        <v>13553.546</v>
      </c>
      <c r="E9" s="63">
        <v>12734.4</v>
      </c>
      <c r="F9" s="63">
        <v>0</v>
      </c>
      <c r="G9" s="63">
        <v>819.14599999999996</v>
      </c>
      <c r="H9" s="47">
        <f t="shared" ref="H9:H10" si="17">I9+K9</f>
        <v>0</v>
      </c>
      <c r="I9" s="47">
        <v>0</v>
      </c>
      <c r="J9" s="47">
        <v>0</v>
      </c>
      <c r="K9" s="47">
        <v>0</v>
      </c>
      <c r="L9" s="63">
        <f t="shared" ref="L9:L10" si="18">M9+O9</f>
        <v>0</v>
      </c>
      <c r="M9" s="63">
        <v>0</v>
      </c>
      <c r="N9" s="63">
        <v>0</v>
      </c>
      <c r="O9" s="63">
        <v>0</v>
      </c>
      <c r="P9" s="46"/>
      <c r="Q9" s="45"/>
      <c r="R9" s="39"/>
      <c r="S9" s="46"/>
      <c r="T9" s="46"/>
      <c r="U9" s="46"/>
      <c r="V9" s="46"/>
      <c r="W9" s="46"/>
      <c r="X9" s="57"/>
    </row>
    <row r="10" spans="1:24" ht="63.75">
      <c r="A10" s="43" t="s">
        <v>11</v>
      </c>
      <c r="B10" s="44" t="s">
        <v>56</v>
      </c>
      <c r="C10" s="47" t="s">
        <v>3</v>
      </c>
      <c r="D10" s="63">
        <f t="shared" si="16"/>
        <v>61645.646999999997</v>
      </c>
      <c r="E10" s="61">
        <v>58385.7</v>
      </c>
      <c r="F10" s="61">
        <v>0</v>
      </c>
      <c r="G10" s="61">
        <v>3259.9470000000001</v>
      </c>
      <c r="H10" s="47">
        <f t="shared" si="17"/>
        <v>0</v>
      </c>
      <c r="I10" s="47">
        <v>0</v>
      </c>
      <c r="J10" s="47">
        <v>0</v>
      </c>
      <c r="K10" s="47">
        <v>0</v>
      </c>
      <c r="L10" s="63">
        <f t="shared" si="18"/>
        <v>0</v>
      </c>
      <c r="M10" s="61">
        <v>0</v>
      </c>
      <c r="N10" s="61">
        <v>0</v>
      </c>
      <c r="O10" s="61">
        <v>0</v>
      </c>
      <c r="P10" s="47">
        <f t="shared" si="13"/>
        <v>0</v>
      </c>
      <c r="Q10" s="45">
        <f t="shared" si="14"/>
        <v>0</v>
      </c>
      <c r="R10" s="39"/>
      <c r="S10" s="47">
        <f t="shared" si="15"/>
        <v>0</v>
      </c>
      <c r="T10" s="46"/>
      <c r="U10" s="46"/>
      <c r="V10" s="46"/>
      <c r="W10" s="46"/>
      <c r="X10" s="57"/>
    </row>
    <row r="11" spans="1:24" hidden="1">
      <c r="A11" s="42" t="s">
        <v>32</v>
      </c>
      <c r="B11" s="109" t="s">
        <v>14</v>
      </c>
      <c r="C11" s="110"/>
      <c r="D11" s="39">
        <f>E11+F11+G11</f>
        <v>1598.951</v>
      </c>
      <c r="E11" s="39">
        <f>E12</f>
        <v>1598.951</v>
      </c>
      <c r="F11" s="39">
        <f t="shared" ref="F11:G11" si="19">F12</f>
        <v>0</v>
      </c>
      <c r="G11" s="39">
        <f t="shared" si="19"/>
        <v>0</v>
      </c>
      <c r="H11" s="58">
        <f>I11+J11+K11</f>
        <v>0</v>
      </c>
      <c r="I11" s="58">
        <f>I12</f>
        <v>0</v>
      </c>
      <c r="J11" s="58">
        <f t="shared" ref="J11:K11" si="20">J12</f>
        <v>0</v>
      </c>
      <c r="K11" s="58">
        <f t="shared" si="20"/>
        <v>0</v>
      </c>
      <c r="L11" s="39">
        <f>M11+N11+O11</f>
        <v>0</v>
      </c>
      <c r="M11" s="39">
        <f>M12</f>
        <v>0</v>
      </c>
      <c r="N11" s="39">
        <f t="shared" ref="N11:O11" si="21">N12</f>
        <v>0</v>
      </c>
      <c r="O11" s="39">
        <f t="shared" si="21"/>
        <v>0</v>
      </c>
      <c r="P11" s="46">
        <f t="shared" si="13"/>
        <v>0</v>
      </c>
      <c r="Q11" s="39">
        <f t="shared" si="14"/>
        <v>0</v>
      </c>
      <c r="R11" s="39"/>
      <c r="S11" s="46"/>
      <c r="T11" s="46"/>
      <c r="U11" s="46"/>
      <c r="V11" s="46"/>
      <c r="W11" s="46"/>
      <c r="X11" s="57"/>
    </row>
    <row r="12" spans="1:24" ht="38.25" hidden="1">
      <c r="A12" s="43" t="s">
        <v>99</v>
      </c>
      <c r="B12" s="44" t="s">
        <v>100</v>
      </c>
      <c r="C12" s="45"/>
      <c r="D12" s="45">
        <f t="shared" ref="D12" si="22">E12+G12</f>
        <v>1598.951</v>
      </c>
      <c r="E12" s="48">
        <v>1598.951</v>
      </c>
      <c r="F12" s="48">
        <v>0</v>
      </c>
      <c r="G12" s="49">
        <v>0</v>
      </c>
      <c r="H12" s="59">
        <f t="shared" ref="H12" si="23">I12+K12</f>
        <v>0</v>
      </c>
      <c r="I12" s="59">
        <v>0</v>
      </c>
      <c r="J12" s="59">
        <v>0</v>
      </c>
      <c r="K12" s="59">
        <v>0</v>
      </c>
      <c r="L12" s="45">
        <v>0</v>
      </c>
      <c r="M12" s="48">
        <v>0</v>
      </c>
      <c r="N12" s="48">
        <v>0</v>
      </c>
      <c r="O12" s="48">
        <v>0</v>
      </c>
      <c r="P12" s="45">
        <f>L12/D12*100</f>
        <v>0</v>
      </c>
      <c r="Q12" s="45">
        <f t="shared" si="14"/>
        <v>0</v>
      </c>
      <c r="R12" s="39"/>
      <c r="S12" s="45"/>
      <c r="T12" s="46"/>
      <c r="U12" s="46"/>
      <c r="V12" s="46"/>
      <c r="W12" s="46"/>
      <c r="X12" s="57"/>
    </row>
    <row r="13" spans="1:24" ht="36" customHeight="1">
      <c r="A13" s="42" t="s">
        <v>32</v>
      </c>
      <c r="B13" s="93" t="s">
        <v>15</v>
      </c>
      <c r="C13" s="93"/>
      <c r="D13" s="39">
        <f>E13+F13+G13</f>
        <v>38202.697</v>
      </c>
      <c r="E13" s="39">
        <f>E14</f>
        <v>36180</v>
      </c>
      <c r="F13" s="39">
        <f>F14</f>
        <v>0</v>
      </c>
      <c r="G13" s="39">
        <f>G14</f>
        <v>2022.6969999999999</v>
      </c>
      <c r="H13" s="39">
        <f>I13+J13+K13</f>
        <v>100</v>
      </c>
      <c r="I13" s="39">
        <f>I14</f>
        <v>0</v>
      </c>
      <c r="J13" s="39">
        <f t="shared" ref="J13:K13" si="24">J14</f>
        <v>0</v>
      </c>
      <c r="K13" s="39">
        <f t="shared" si="24"/>
        <v>100</v>
      </c>
      <c r="L13" s="39">
        <f>M13+N13+O13</f>
        <v>1234.3109999999999</v>
      </c>
      <c r="M13" s="39">
        <f>M14</f>
        <v>1077.577</v>
      </c>
      <c r="N13" s="39">
        <f t="shared" ref="N13:O13" si="25">N14</f>
        <v>0</v>
      </c>
      <c r="O13" s="39">
        <f t="shared" si="25"/>
        <v>156.73400000000001</v>
      </c>
      <c r="P13" s="46">
        <f>L13/D13%</f>
        <v>3.2309525162582107</v>
      </c>
      <c r="Q13" s="39">
        <f t="shared" si="14"/>
        <v>2.978377556661139</v>
      </c>
      <c r="R13" s="39"/>
      <c r="S13" s="46">
        <f>O13/G13%</f>
        <v>7.7487631612643924</v>
      </c>
      <c r="T13" s="46">
        <f t="shared" si="2"/>
        <v>1234.3109999999999</v>
      </c>
      <c r="U13" s="46"/>
      <c r="V13" s="46"/>
      <c r="W13" s="46">
        <f t="shared" si="3"/>
        <v>156.73400000000001</v>
      </c>
      <c r="X13" s="57"/>
    </row>
    <row r="14" spans="1:24" ht="29.25" customHeight="1">
      <c r="A14" s="43" t="s">
        <v>33</v>
      </c>
      <c r="B14" s="50" t="s">
        <v>20</v>
      </c>
      <c r="C14" s="14" t="s">
        <v>3</v>
      </c>
      <c r="D14" s="61">
        <f t="shared" ref="D14" si="26">E14+G14</f>
        <v>38202.697</v>
      </c>
      <c r="E14" s="64">
        <v>36180</v>
      </c>
      <c r="F14" s="64">
        <v>0</v>
      </c>
      <c r="G14" s="64">
        <v>2022.6969999999999</v>
      </c>
      <c r="H14" s="45">
        <f>I14+K14</f>
        <v>100</v>
      </c>
      <c r="I14" s="45">
        <v>0</v>
      </c>
      <c r="J14" s="45">
        <v>0</v>
      </c>
      <c r="K14" s="45">
        <v>100</v>
      </c>
      <c r="L14" s="61">
        <f t="shared" ref="L14" si="27">M14+O14</f>
        <v>1234.3109999999999</v>
      </c>
      <c r="M14" s="61">
        <v>1077.577</v>
      </c>
      <c r="N14" s="61">
        <v>0</v>
      </c>
      <c r="O14" s="61">
        <v>156.73400000000001</v>
      </c>
      <c r="P14" s="45">
        <f>L14/D14*100</f>
        <v>3.2309525162582107</v>
      </c>
      <c r="Q14" s="45">
        <f t="shared" si="14"/>
        <v>2.978377556661139</v>
      </c>
      <c r="R14" s="45"/>
      <c r="S14" s="45">
        <f>O14/G14*100</f>
        <v>7.7487631612643924</v>
      </c>
      <c r="T14" s="47">
        <f t="shared" si="2"/>
        <v>1234.3109999999999</v>
      </c>
      <c r="U14" s="47"/>
      <c r="V14" s="47"/>
      <c r="W14" s="47">
        <f t="shared" si="3"/>
        <v>156.73400000000001</v>
      </c>
      <c r="X14" s="57"/>
    </row>
    <row r="15" spans="1:24" ht="24.75" customHeight="1">
      <c r="A15" s="42" t="s">
        <v>34</v>
      </c>
      <c r="B15" s="93" t="s">
        <v>16</v>
      </c>
      <c r="C15" s="93"/>
      <c r="D15" s="46">
        <f>E15+F15+G15</f>
        <v>51641</v>
      </c>
      <c r="E15" s="46">
        <f>E16</f>
        <v>41312.5</v>
      </c>
      <c r="F15" s="46">
        <f>F16</f>
        <v>0</v>
      </c>
      <c r="G15" s="46">
        <f>G16</f>
        <v>10328.5</v>
      </c>
      <c r="H15" s="46">
        <f>I15+J15+K15</f>
        <v>12.2841</v>
      </c>
      <c r="I15" s="46">
        <f>I16</f>
        <v>0</v>
      </c>
      <c r="J15" s="46">
        <f>J16</f>
        <v>0</v>
      </c>
      <c r="K15" s="46">
        <f>K16</f>
        <v>12.2841</v>
      </c>
      <c r="L15" s="46">
        <f>M15+N15+O15</f>
        <v>12.2841</v>
      </c>
      <c r="M15" s="46">
        <f>M16</f>
        <v>0</v>
      </c>
      <c r="N15" s="46">
        <f t="shared" ref="N15:O15" si="28">N16</f>
        <v>0</v>
      </c>
      <c r="O15" s="46">
        <f t="shared" si="28"/>
        <v>12.2841</v>
      </c>
      <c r="P15" s="46">
        <f>L15/D15%</f>
        <v>2.378749443271819E-2</v>
      </c>
      <c r="Q15" s="39">
        <f t="shared" si="14"/>
        <v>0</v>
      </c>
      <c r="R15" s="39"/>
      <c r="S15" s="46">
        <f>O15/G15%</f>
        <v>0.11893401752432591</v>
      </c>
      <c r="T15" s="46"/>
      <c r="U15" s="46"/>
      <c r="V15" s="46"/>
      <c r="W15" s="46"/>
      <c r="X15" s="57"/>
    </row>
    <row r="16" spans="1:24" ht="66" customHeight="1">
      <c r="A16" s="43" t="s">
        <v>35</v>
      </c>
      <c r="B16" s="51" t="s">
        <v>101</v>
      </c>
      <c r="C16" s="52" t="s">
        <v>3</v>
      </c>
      <c r="D16" s="61">
        <f t="shared" ref="D16" si="29">E16+G16</f>
        <v>51641</v>
      </c>
      <c r="E16" s="64">
        <v>41312.5</v>
      </c>
      <c r="F16" s="64">
        <v>0</v>
      </c>
      <c r="G16" s="64">
        <v>10328.5</v>
      </c>
      <c r="H16" s="45">
        <f t="shared" ref="H16" si="30">I16+K16</f>
        <v>12.2841</v>
      </c>
      <c r="I16" s="45">
        <v>0</v>
      </c>
      <c r="J16" s="45">
        <v>0</v>
      </c>
      <c r="K16" s="45">
        <f>O16</f>
        <v>12.2841</v>
      </c>
      <c r="L16" s="61">
        <f t="shared" ref="L16" si="31">M16+O16</f>
        <v>12.2841</v>
      </c>
      <c r="M16" s="61">
        <v>0</v>
      </c>
      <c r="N16" s="61">
        <v>0</v>
      </c>
      <c r="O16" s="61">
        <v>12.2841</v>
      </c>
      <c r="P16" s="45">
        <f>L16/D16*100</f>
        <v>2.3787494432718187E-2</v>
      </c>
      <c r="Q16" s="45">
        <f t="shared" si="14"/>
        <v>0</v>
      </c>
      <c r="R16" s="45"/>
      <c r="S16" s="45">
        <f t="shared" ref="S16" si="32">O16/G16*100</f>
        <v>0.11893401752432591</v>
      </c>
      <c r="T16" s="46"/>
      <c r="U16" s="46"/>
      <c r="V16" s="46"/>
      <c r="W16" s="46"/>
      <c r="X16" s="57"/>
    </row>
    <row r="17" ht="24.75" customHeight="1"/>
  </sheetData>
  <mergeCells count="13">
    <mergeCell ref="B15:C15"/>
    <mergeCell ref="T1:W1"/>
    <mergeCell ref="A4:C4"/>
    <mergeCell ref="B5:C5"/>
    <mergeCell ref="B8:C8"/>
    <mergeCell ref="B11:C11"/>
    <mergeCell ref="B13:C13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2016-09-05T11:21:20Z</cp:lastPrinted>
  <dcterms:created xsi:type="dcterms:W3CDTF">2012-05-22T08:33:39Z</dcterms:created>
  <dcterms:modified xsi:type="dcterms:W3CDTF">2016-09-08T10:40:28Z</dcterms:modified>
</cp:coreProperties>
</file>