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820" windowWidth="19320" windowHeight="6000"/>
  </bookViews>
  <sheets>
    <sheet name="муниципальные" sheetId="33" r:id="rId1"/>
    <sheet name="ведомственная" sheetId="36" state="hidden" r:id="rId2"/>
    <sheet name="АИП" sheetId="38" r:id="rId3"/>
  </sheets>
  <definedNames>
    <definedName name="_xlnm._FilterDatabase" localSheetId="0" hidden="1">муниципальные!$A$5:$X$21</definedName>
    <definedName name="_xlnm.Print_Titles" localSheetId="0">муниципальные!$2:$3</definedName>
    <definedName name="_xlnm.Print_Area" localSheetId="0">муниципальные!$A$1:$Y$21</definedName>
  </definedNames>
  <calcPr calcId="125725"/>
</workbook>
</file>

<file path=xl/calcChain.xml><?xml version="1.0" encoding="utf-8"?>
<calcChain xmlns="http://schemas.openxmlformats.org/spreadsheetml/2006/main">
  <c r="G10" i="33"/>
  <c r="H10"/>
  <c r="I10"/>
  <c r="J10"/>
  <c r="K10"/>
  <c r="M10"/>
  <c r="N10"/>
  <c r="O10"/>
  <c r="Q10"/>
  <c r="R10"/>
  <c r="S10"/>
  <c r="W17"/>
  <c r="P17"/>
  <c r="X17" s="1"/>
  <c r="L17"/>
  <c r="D18"/>
  <c r="E18"/>
  <c r="G18"/>
  <c r="H18"/>
  <c r="I18"/>
  <c r="J18"/>
  <c r="K18"/>
  <c r="M18"/>
  <c r="N18"/>
  <c r="O18"/>
  <c r="Q18"/>
  <c r="R18"/>
  <c r="S18"/>
  <c r="W18" s="1"/>
  <c r="T17" l="1"/>
  <c r="G7" l="1"/>
  <c r="H7"/>
  <c r="I7"/>
  <c r="J7"/>
  <c r="K7"/>
  <c r="K6" l="1"/>
  <c r="I6"/>
  <c r="G6"/>
  <c r="J6"/>
  <c r="H6"/>
  <c r="K16" i="38" l="1"/>
  <c r="K6"/>
  <c r="K7"/>
  <c r="S16" l="1"/>
  <c r="Q16"/>
  <c r="L16"/>
  <c r="H16"/>
  <c r="D16"/>
  <c r="O15"/>
  <c r="N15"/>
  <c r="M15"/>
  <c r="K15"/>
  <c r="J15"/>
  <c r="I15"/>
  <c r="G15"/>
  <c r="F15"/>
  <c r="E15"/>
  <c r="W14"/>
  <c r="S14"/>
  <c r="Q14"/>
  <c r="L14"/>
  <c r="H14"/>
  <c r="D14"/>
  <c r="O13"/>
  <c r="N13"/>
  <c r="M13"/>
  <c r="K13"/>
  <c r="J13"/>
  <c r="I13"/>
  <c r="G13"/>
  <c r="F13"/>
  <c r="E13"/>
  <c r="Q12"/>
  <c r="H12"/>
  <c r="D12"/>
  <c r="P12" s="1"/>
  <c r="O11"/>
  <c r="N11"/>
  <c r="M11"/>
  <c r="K11"/>
  <c r="J11"/>
  <c r="I11"/>
  <c r="G11"/>
  <c r="F11"/>
  <c r="E11"/>
  <c r="Q10"/>
  <c r="L10"/>
  <c r="H10"/>
  <c r="S10"/>
  <c r="D10"/>
  <c r="L9"/>
  <c r="H9"/>
  <c r="D9"/>
  <c r="O8"/>
  <c r="N8"/>
  <c r="M8"/>
  <c r="K8"/>
  <c r="J8"/>
  <c r="I8"/>
  <c r="G8"/>
  <c r="F8"/>
  <c r="E8"/>
  <c r="S7"/>
  <c r="L7"/>
  <c r="H7"/>
  <c r="D7"/>
  <c r="S6"/>
  <c r="L6"/>
  <c r="H6"/>
  <c r="D6"/>
  <c r="P6" s="1"/>
  <c r="O5"/>
  <c r="N5"/>
  <c r="M5"/>
  <c r="K5"/>
  <c r="J5"/>
  <c r="I5"/>
  <c r="G5"/>
  <c r="F5"/>
  <c r="E5"/>
  <c r="F4" l="1"/>
  <c r="N4"/>
  <c r="D5"/>
  <c r="K4"/>
  <c r="J4"/>
  <c r="P10"/>
  <c r="G4"/>
  <c r="O4"/>
  <c r="W4" s="1"/>
  <c r="H8"/>
  <c r="H5"/>
  <c r="L5"/>
  <c r="P5" s="1"/>
  <c r="D15"/>
  <c r="L15"/>
  <c r="D11"/>
  <c r="L11"/>
  <c r="L13"/>
  <c r="S15"/>
  <c r="H15"/>
  <c r="D13"/>
  <c r="D8"/>
  <c r="P8" s="1"/>
  <c r="W13"/>
  <c r="Q15"/>
  <c r="P16"/>
  <c r="P7"/>
  <c r="L8"/>
  <c r="S8"/>
  <c r="H11"/>
  <c r="H13"/>
  <c r="P14"/>
  <c r="P11"/>
  <c r="S5"/>
  <c r="Q8"/>
  <c r="Q11"/>
  <c r="Q13"/>
  <c r="T14"/>
  <c r="E4"/>
  <c r="D4" s="1"/>
  <c r="I4"/>
  <c r="M4"/>
  <c r="S13"/>
  <c r="L4" l="1"/>
  <c r="P13"/>
  <c r="S4"/>
  <c r="H4"/>
  <c r="T13"/>
  <c r="P15"/>
  <c r="Q4"/>
  <c r="T4" l="1"/>
  <c r="P4"/>
  <c r="F20" i="33" l="1"/>
  <c r="F21"/>
  <c r="F18" l="1"/>
  <c r="F8" l="1"/>
  <c r="F14"/>
  <c r="F15"/>
  <c r="F10" l="1"/>
  <c r="F7"/>
  <c r="F6" l="1"/>
  <c r="W21" l="1"/>
  <c r="W20"/>
  <c r="W19"/>
  <c r="W16"/>
  <c r="W15"/>
  <c r="W14"/>
  <c r="W13"/>
  <c r="W12"/>
  <c r="W11"/>
  <c r="W9"/>
  <c r="U8"/>
  <c r="W8"/>
  <c r="P15"/>
  <c r="L15"/>
  <c r="P13"/>
  <c r="P14"/>
  <c r="L13"/>
  <c r="L14"/>
  <c r="X13" l="1"/>
  <c r="X15"/>
  <c r="X14"/>
  <c r="T15"/>
  <c r="T14"/>
  <c r="T13"/>
  <c r="Q7" l="1"/>
  <c r="R7"/>
  <c r="S7"/>
  <c r="R6" l="1"/>
  <c r="S6"/>
  <c r="Q6"/>
  <c r="E10" l="1"/>
  <c r="W10"/>
  <c r="D10"/>
  <c r="L12"/>
  <c r="L16"/>
  <c r="L11"/>
  <c r="L10" l="1"/>
  <c r="E7"/>
  <c r="M7"/>
  <c r="N7"/>
  <c r="N6" s="1"/>
  <c r="O7"/>
  <c r="D7"/>
  <c r="D6" s="1"/>
  <c r="E6" l="1"/>
  <c r="O6"/>
  <c r="W6" s="1"/>
  <c r="W7"/>
  <c r="M6"/>
  <c r="U6" s="1"/>
  <c r="U7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P16" i="33" l="1"/>
  <c r="X16" s="1"/>
  <c r="T16" l="1"/>
  <c r="P11" l="1"/>
  <c r="X11" s="1"/>
  <c r="P9"/>
  <c r="L9"/>
  <c r="X9" l="1"/>
  <c r="T11"/>
  <c r="T9"/>
  <c r="P12" l="1"/>
  <c r="P19"/>
  <c r="P20"/>
  <c r="P21"/>
  <c r="L19"/>
  <c r="L20"/>
  <c r="L21"/>
  <c r="P8"/>
  <c r="L8"/>
  <c r="L7" s="1"/>
  <c r="P10" l="1"/>
  <c r="X12"/>
  <c r="L18"/>
  <c r="P18"/>
  <c r="X20"/>
  <c r="X8"/>
  <c r="X21"/>
  <c r="X19"/>
  <c r="T12"/>
  <c r="P7"/>
  <c r="T8"/>
  <c r="T21"/>
  <c r="T19"/>
  <c r="T20"/>
  <c r="L6"/>
  <c r="T18" l="1"/>
  <c r="X18"/>
  <c r="X10"/>
  <c r="X7"/>
  <c r="T7"/>
  <c r="P6"/>
  <c r="T10"/>
  <c r="X6" l="1"/>
  <c r="T6"/>
</calcChain>
</file>

<file path=xl/sharedStrings.xml><?xml version="1.0" encoding="utf-8"?>
<sst xmlns="http://schemas.openxmlformats.org/spreadsheetml/2006/main" count="204" uniqueCount="110">
  <si>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</si>
  <si>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</si>
  <si>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</si>
  <si>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</si>
  <si>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</si>
  <si>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</si>
  <si>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</si>
  <si>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</si>
  <si>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</si>
  <si>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</si>
  <si>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</si>
  <si>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</si>
  <si>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</si>
  <si>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</si>
  <si>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</si>
  <si>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</si>
  <si>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</si>
  <si>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</si>
  <si>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</si>
  <si>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</si>
  <si>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</si>
  <si>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</si>
  <si>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</si>
  <si>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</si>
  <si>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</si>
  <si>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</si>
  <si>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</si>
  <si>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</si>
  <si>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</si>
  <si>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</si>
  <si>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</si>
  <si>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</si>
  <si>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</si>
  <si>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</si>
  <si>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</si>
  <si>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4.1</t>
  </si>
  <si>
    <t>6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</si>
  <si>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</si>
  <si>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</si>
  <si>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</si>
  <si>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</si>
  <si>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</si>
  <si>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</si>
  <si>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</si>
  <si>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</si>
  <si>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</si>
  <si>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</si>
  <si>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</si>
  <si>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</si>
  <si>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</si>
  <si>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</si>
  <si>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</si>
  <si>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</si>
  <si>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</si>
  <si>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</si>
  <si>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</si>
  <si>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</si>
  <si>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Улицы и внутриквартальные проезды микрорайона 11 г.Нефтеюганска (ул. Коммунальная)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</si>
  <si>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</si>
  <si>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</si>
  <si>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</si>
  <si>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</si>
  <si>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</si>
  <si>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</si>
  <si>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</si>
  <si>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</si>
  <si>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9.2.5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</si>
  <si>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</si>
  <si>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</si>
  <si>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</si>
  <si>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</si>
  <si>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</si>
  <si>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</si>
  <si>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</si>
  <si>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</si>
  <si>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</si>
  <si>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</si>
  <si>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Станция обезжелезивания 7 мкр.57/7 реестр.№ 522074</t>
  </si>
  <si>
    <t>9.2.6</t>
  </si>
  <si>
    <t>9.2.7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</si>
  <si>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</si>
  <si>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</si>
  <si>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</si>
  <si>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Администрация города Нефтеюганска</t>
  </si>
  <si>
    <t>% исполнения  к плану 2016 года</t>
  </si>
  <si>
    <t xml:space="preserve">Всего </t>
  </si>
  <si>
    <t>Причины низкого исполнения</t>
  </si>
  <si>
    <t>16</t>
  </si>
  <si>
    <t>17</t>
  </si>
  <si>
    <t>18</t>
  </si>
  <si>
    <t>19</t>
  </si>
  <si>
    <t>20</t>
  </si>
  <si>
    <t>21</t>
  </si>
  <si>
    <t>22</t>
  </si>
  <si>
    <t>ПЛАН  на 2016 год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</si>
  <si>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</si>
  <si>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</si>
  <si>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</si>
  <si>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</si>
  <si>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</si>
  <si>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</si>
  <si>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23</t>
  </si>
  <si>
    <t>Развитие транспортной системы в городе Нефтеюганске на 2014-2020 годы</t>
  </si>
  <si>
    <t>Кассовый расход на 01.07.2016</t>
  </si>
  <si>
    <t>Профинансировано на 01.07.2016</t>
  </si>
  <si>
    <t>% исполнения  к плану 9 месяцев 2016 года</t>
  </si>
  <si>
    <t>ПЛАН на 9 месяцев 2016 год (рублей)</t>
  </si>
  <si>
    <t>Кассовый расход по 01.10.2016  (рублей)</t>
  </si>
  <si>
    <t>9.2.9</t>
  </si>
  <si>
    <t>Установка дорожных знаков и восстановление искусственных дорожных неровностей</t>
  </si>
</sst>
</file>

<file path=xl/styles.xml><?xml version="1.0" encoding="utf-8"?>
<styleSheet xmlns="http://schemas.openxmlformats.org/spreadsheetml/2006/main">
  <numFmts count="2">
    <numFmt numFmtId="164" formatCode="0.0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6" fontId="11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/>
    <xf numFmtId="0" fontId="4" fillId="0" borderId="6" xfId="0" applyFont="1" applyFill="1" applyBorder="1"/>
    <xf numFmtId="0" fontId="4" fillId="0" borderId="6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2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top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57"/>
  <sheetViews>
    <sheetView tabSelected="1" zoomScale="80" zoomScaleNormal="80" zoomScaleSheetLayoutView="57" workbookViewId="0">
      <pane ySplit="3" topLeftCell="A4" activePane="bottomLeft" state="frozen"/>
      <selection pane="bottomLeft" activeCell="M29" sqref="M29"/>
    </sheetView>
  </sheetViews>
  <sheetFormatPr defaultColWidth="9.140625" defaultRowHeight="18.75"/>
  <cols>
    <col min="1" max="1" width="10" style="11" customWidth="1"/>
    <col min="2" max="2" width="54.85546875" style="7" customWidth="1"/>
    <col min="3" max="3" width="13.140625" style="7" customWidth="1"/>
    <col min="4" max="5" width="23.28515625" style="7" hidden="1" customWidth="1"/>
    <col min="6" max="6" width="23.28515625" style="7" customWidth="1"/>
    <col min="7" max="11" width="23.28515625" style="7" hidden="1" customWidth="1"/>
    <col min="12" max="14" width="23.28515625" style="7" customWidth="1"/>
    <col min="15" max="15" width="23" style="7" customWidth="1"/>
    <col min="16" max="17" width="24.42578125" style="9" customWidth="1"/>
    <col min="18" max="18" width="20" style="9" customWidth="1"/>
    <col min="19" max="19" width="23.140625" style="9" customWidth="1"/>
    <col min="20" max="20" width="8.42578125" style="10" hidden="1" customWidth="1"/>
    <col min="21" max="21" width="13.140625" style="10" hidden="1" customWidth="1"/>
    <col min="22" max="22" width="16.85546875" style="10" hidden="1" customWidth="1"/>
    <col min="23" max="23" width="11.42578125" style="10" hidden="1" customWidth="1"/>
    <col min="24" max="24" width="15.42578125" style="10" customWidth="1"/>
    <col min="25" max="25" width="28.28515625" style="7" hidden="1" customWidth="1"/>
    <col min="26" max="16384" width="9.140625" style="7"/>
  </cols>
  <sheetData>
    <row r="1" spans="1:25" s="4" customFormat="1" ht="19.5" thickBot="1">
      <c r="A1" s="86" t="s">
        <v>67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</row>
    <row r="2" spans="1:25" s="5" customFormat="1" ht="60.75" customHeight="1">
      <c r="A2" s="89" t="s">
        <v>0</v>
      </c>
      <c r="B2" s="67" t="s">
        <v>1</v>
      </c>
      <c r="C2" s="91" t="s">
        <v>23</v>
      </c>
      <c r="D2" s="98" t="s">
        <v>69</v>
      </c>
      <c r="E2" s="98" t="s">
        <v>70</v>
      </c>
      <c r="F2" s="68" t="s">
        <v>106</v>
      </c>
      <c r="G2" s="69"/>
      <c r="H2" s="69"/>
      <c r="I2" s="69"/>
      <c r="J2" s="69"/>
      <c r="K2" s="70"/>
      <c r="L2" s="93" t="s">
        <v>68</v>
      </c>
      <c r="M2" s="93"/>
      <c r="N2" s="93"/>
      <c r="O2" s="93"/>
      <c r="P2" s="94" t="s">
        <v>107</v>
      </c>
      <c r="Q2" s="94"/>
      <c r="R2" s="94"/>
      <c r="S2" s="94"/>
      <c r="T2" s="95" t="s">
        <v>84</v>
      </c>
      <c r="U2" s="96"/>
      <c r="V2" s="96"/>
      <c r="W2" s="97"/>
      <c r="X2" s="84" t="s">
        <v>105</v>
      </c>
      <c r="Y2" s="83" t="s">
        <v>86</v>
      </c>
    </row>
    <row r="3" spans="1:25" s="5" customFormat="1" ht="44.25" customHeight="1">
      <c r="A3" s="90"/>
      <c r="B3" s="60" t="s">
        <v>2</v>
      </c>
      <c r="C3" s="92"/>
      <c r="D3" s="99"/>
      <c r="E3" s="99"/>
      <c r="F3" s="60" t="s">
        <v>85</v>
      </c>
      <c r="G3" s="62"/>
      <c r="H3" s="62"/>
      <c r="I3" s="61" t="s">
        <v>29</v>
      </c>
      <c r="J3" s="61" t="s">
        <v>71</v>
      </c>
      <c r="K3" s="61" t="s">
        <v>30</v>
      </c>
      <c r="L3" s="61" t="s">
        <v>28</v>
      </c>
      <c r="M3" s="61" t="s">
        <v>29</v>
      </c>
      <c r="N3" s="61" t="s">
        <v>71</v>
      </c>
      <c r="O3" s="61" t="s">
        <v>30</v>
      </c>
      <c r="P3" s="61" t="s">
        <v>28</v>
      </c>
      <c r="Q3" s="61" t="s">
        <v>29</v>
      </c>
      <c r="R3" s="61" t="s">
        <v>71</v>
      </c>
      <c r="S3" s="61" t="s">
        <v>30</v>
      </c>
      <c r="T3" s="3" t="s">
        <v>28</v>
      </c>
      <c r="U3" s="3" t="s">
        <v>29</v>
      </c>
      <c r="V3" s="3" t="s">
        <v>71</v>
      </c>
      <c r="W3" s="3" t="s">
        <v>30</v>
      </c>
      <c r="X3" s="85"/>
      <c r="Y3" s="83"/>
    </row>
    <row r="4" spans="1:25" s="5" customFormat="1" ht="21.75" customHeight="1">
      <c r="A4" s="71" t="s">
        <v>7</v>
      </c>
      <c r="B4" s="59" t="s">
        <v>19</v>
      </c>
      <c r="C4" s="59" t="s">
        <v>32</v>
      </c>
      <c r="D4" s="59" t="s">
        <v>34</v>
      </c>
      <c r="E4" s="59" t="s">
        <v>21</v>
      </c>
      <c r="F4" s="59" t="s">
        <v>34</v>
      </c>
      <c r="G4" s="59" t="s">
        <v>54</v>
      </c>
      <c r="H4" s="59" t="s">
        <v>22</v>
      </c>
      <c r="I4" s="59" t="s">
        <v>38</v>
      </c>
      <c r="J4" s="59" t="s">
        <v>48</v>
      </c>
      <c r="K4" s="59" t="s">
        <v>49</v>
      </c>
      <c r="L4" s="59" t="s">
        <v>21</v>
      </c>
      <c r="M4" s="59" t="s">
        <v>36</v>
      </c>
      <c r="N4" s="59" t="s">
        <v>54</v>
      </c>
      <c r="O4" s="59" t="s">
        <v>22</v>
      </c>
      <c r="P4" s="59" t="s">
        <v>38</v>
      </c>
      <c r="Q4" s="59" t="s">
        <v>48</v>
      </c>
      <c r="R4" s="59" t="s">
        <v>49</v>
      </c>
      <c r="S4" s="59" t="s">
        <v>50</v>
      </c>
      <c r="T4" s="59" t="s">
        <v>51</v>
      </c>
      <c r="U4" s="59" t="s">
        <v>52</v>
      </c>
      <c r="V4" s="59" t="s">
        <v>53</v>
      </c>
      <c r="W4" s="59" t="s">
        <v>87</v>
      </c>
      <c r="X4" s="72" t="s">
        <v>51</v>
      </c>
      <c r="Y4" s="63" t="s">
        <v>90</v>
      </c>
    </row>
    <row r="5" spans="1:25" s="5" customFormat="1" ht="28.5" customHeight="1">
      <c r="A5" s="77" t="s">
        <v>83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9"/>
      <c r="Y5" s="65"/>
    </row>
    <row r="6" spans="1:25" s="5" customFormat="1" ht="109.5" customHeight="1">
      <c r="A6" s="74" t="s">
        <v>38</v>
      </c>
      <c r="B6" s="80" t="s">
        <v>17</v>
      </c>
      <c r="C6" s="80"/>
      <c r="D6" s="2">
        <f t="shared" ref="D6:S6" si="0">D7+D10+D18</f>
        <v>2382422</v>
      </c>
      <c r="E6" s="2">
        <f t="shared" si="0"/>
        <v>1861100</v>
      </c>
      <c r="F6" s="2">
        <f t="shared" si="0"/>
        <v>7187482</v>
      </c>
      <c r="G6" s="2">
        <f t="shared" si="0"/>
        <v>2730162</v>
      </c>
      <c r="H6" s="2">
        <f t="shared" si="0"/>
        <v>1695300</v>
      </c>
      <c r="I6" s="2">
        <f t="shared" si="0"/>
        <v>67500</v>
      </c>
      <c r="J6" s="2">
        <f t="shared" si="0"/>
        <v>0</v>
      </c>
      <c r="K6" s="2">
        <f t="shared" si="0"/>
        <v>4173365</v>
      </c>
      <c r="L6" s="2">
        <f t="shared" si="0"/>
        <v>9711471</v>
      </c>
      <c r="M6" s="2">
        <f t="shared" si="0"/>
        <v>215000</v>
      </c>
      <c r="N6" s="2">
        <f t="shared" si="0"/>
        <v>0</v>
      </c>
      <c r="O6" s="2">
        <f t="shared" si="0"/>
        <v>9496471</v>
      </c>
      <c r="P6" s="2">
        <f t="shared" si="0"/>
        <v>2002037.76</v>
      </c>
      <c r="Q6" s="2">
        <f t="shared" si="0"/>
        <v>66704</v>
      </c>
      <c r="R6" s="2">
        <f t="shared" si="0"/>
        <v>0</v>
      </c>
      <c r="S6" s="2">
        <f t="shared" si="0"/>
        <v>1935333.76</v>
      </c>
      <c r="T6" s="1">
        <f t="shared" ref="T6:U8" si="1">P6/L6*100</f>
        <v>20.615185485288482</v>
      </c>
      <c r="U6" s="1">
        <f t="shared" si="1"/>
        <v>31.025116279069771</v>
      </c>
      <c r="V6" s="1"/>
      <c r="W6" s="1">
        <f t="shared" ref="W6:W21" si="2">S6/O6*100</f>
        <v>20.379504765507104</v>
      </c>
      <c r="X6" s="73">
        <f>P6/F6*100</f>
        <v>27.854508157376952</v>
      </c>
      <c r="Y6" s="65"/>
    </row>
    <row r="7" spans="1:25" s="6" customFormat="1" ht="48" customHeight="1">
      <c r="A7" s="74" t="s">
        <v>39</v>
      </c>
      <c r="B7" s="57" t="s">
        <v>25</v>
      </c>
      <c r="C7" s="48"/>
      <c r="D7" s="2">
        <f>SUM(D8:D9)</f>
        <v>728100</v>
      </c>
      <c r="E7" s="2">
        <f t="shared" ref="E7:S7" si="3">SUM(E8:E9)</f>
        <v>1188600</v>
      </c>
      <c r="F7" s="2">
        <f t="shared" si="3"/>
        <v>2260111</v>
      </c>
      <c r="G7" s="2">
        <f t="shared" si="3"/>
        <v>1092100</v>
      </c>
      <c r="H7" s="2">
        <f t="shared" si="3"/>
        <v>1552800</v>
      </c>
      <c r="I7" s="2">
        <f t="shared" si="3"/>
        <v>67500</v>
      </c>
      <c r="J7" s="2">
        <f t="shared" si="3"/>
        <v>0</v>
      </c>
      <c r="K7" s="2">
        <f t="shared" si="3"/>
        <v>1849200</v>
      </c>
      <c r="L7" s="2">
        <f>SUM(L8:L9)</f>
        <v>4641600</v>
      </c>
      <c r="M7" s="2">
        <f>SUM(M8:M9)</f>
        <v>215000</v>
      </c>
      <c r="N7" s="2">
        <f>SUM(N8:N9)</f>
        <v>0</v>
      </c>
      <c r="O7" s="2">
        <f>SUM(O8:O9)</f>
        <v>4426600</v>
      </c>
      <c r="P7" s="2">
        <f t="shared" si="3"/>
        <v>434716.80000000005</v>
      </c>
      <c r="Q7" s="2">
        <f t="shared" si="3"/>
        <v>66704</v>
      </c>
      <c r="R7" s="2">
        <f t="shared" si="3"/>
        <v>0</v>
      </c>
      <c r="S7" s="2">
        <f t="shared" si="3"/>
        <v>368012.80000000005</v>
      </c>
      <c r="T7" s="1">
        <f t="shared" si="1"/>
        <v>9.3656670113753897</v>
      </c>
      <c r="U7" s="1">
        <f t="shared" si="1"/>
        <v>31.025116279069771</v>
      </c>
      <c r="V7" s="1"/>
      <c r="W7" s="1">
        <f t="shared" si="2"/>
        <v>8.3136673745086522</v>
      </c>
      <c r="X7" s="73">
        <f>P7/F7*100</f>
        <v>19.234311943085984</v>
      </c>
      <c r="Y7" s="64"/>
    </row>
    <row r="8" spans="1:25" s="5" customFormat="1" ht="39.75" customHeight="1">
      <c r="A8" s="75" t="s">
        <v>40</v>
      </c>
      <c r="B8" s="58" t="s">
        <v>72</v>
      </c>
      <c r="C8" s="47" t="s">
        <v>18</v>
      </c>
      <c r="D8" s="25">
        <v>0</v>
      </c>
      <c r="E8" s="25">
        <v>96500</v>
      </c>
      <c r="F8" s="25">
        <f t="shared" ref="F8:F15" si="4">E8+D8</f>
        <v>96500</v>
      </c>
      <c r="G8" s="25">
        <v>0</v>
      </c>
      <c r="H8" s="25">
        <v>96400</v>
      </c>
      <c r="I8" s="25">
        <v>67500</v>
      </c>
      <c r="J8" s="25">
        <v>0</v>
      </c>
      <c r="K8" s="25">
        <v>29000</v>
      </c>
      <c r="L8" s="23">
        <f t="shared" ref="L8:L9" si="5">M8+O8</f>
        <v>272900</v>
      </c>
      <c r="M8" s="23">
        <v>215000</v>
      </c>
      <c r="N8" s="23">
        <v>0</v>
      </c>
      <c r="O8" s="23">
        <v>57900</v>
      </c>
      <c r="P8" s="24">
        <f t="shared" ref="P8:P9" si="6">Q8+S8</f>
        <v>95290.9</v>
      </c>
      <c r="Q8" s="24">
        <v>66704</v>
      </c>
      <c r="R8" s="24">
        <v>0</v>
      </c>
      <c r="S8" s="24">
        <v>28586.9</v>
      </c>
      <c r="T8" s="24">
        <f t="shared" si="1"/>
        <v>34.917882008061554</v>
      </c>
      <c r="U8" s="24">
        <f t="shared" si="1"/>
        <v>31.025116279069771</v>
      </c>
      <c r="V8" s="24"/>
      <c r="W8" s="24">
        <f t="shared" si="2"/>
        <v>49.372884283246982</v>
      </c>
      <c r="X8" s="76">
        <f>P8/F8*100</f>
        <v>98.747046632124352</v>
      </c>
      <c r="Y8" s="66"/>
    </row>
    <row r="9" spans="1:25" s="5" customFormat="1" ht="41.25" customHeight="1">
      <c r="A9" s="75" t="s">
        <v>41</v>
      </c>
      <c r="B9" s="58" t="s">
        <v>26</v>
      </c>
      <c r="C9" s="47" t="s">
        <v>4</v>
      </c>
      <c r="D9" s="25">
        <v>728100</v>
      </c>
      <c r="E9" s="25">
        <v>1092100</v>
      </c>
      <c r="F9" s="25">
        <v>2163611</v>
      </c>
      <c r="G9" s="25">
        <v>1092100</v>
      </c>
      <c r="H9" s="25">
        <v>1456400</v>
      </c>
      <c r="I9" s="25">
        <v>0</v>
      </c>
      <c r="J9" s="25">
        <v>0</v>
      </c>
      <c r="K9" s="25">
        <v>1820200</v>
      </c>
      <c r="L9" s="23">
        <f t="shared" si="5"/>
        <v>4368700</v>
      </c>
      <c r="M9" s="23">
        <v>0</v>
      </c>
      <c r="N9" s="23">
        <v>0</v>
      </c>
      <c r="O9" s="23">
        <v>4368700</v>
      </c>
      <c r="P9" s="24">
        <f t="shared" si="6"/>
        <v>339425.9</v>
      </c>
      <c r="Q9" s="24">
        <v>0</v>
      </c>
      <c r="R9" s="24">
        <v>0</v>
      </c>
      <c r="S9" s="24">
        <v>339425.9</v>
      </c>
      <c r="T9" s="24">
        <f t="shared" ref="T9:T21" si="7">P9/L9*100</f>
        <v>7.7694943575892141</v>
      </c>
      <c r="U9" s="24"/>
      <c r="V9" s="24"/>
      <c r="W9" s="24">
        <f t="shared" si="2"/>
        <v>7.7694943575892141</v>
      </c>
      <c r="X9" s="76">
        <f>P9/F9*100</f>
        <v>15.687935585463379</v>
      </c>
      <c r="Y9" s="66"/>
    </row>
    <row r="10" spans="1:25" s="6" customFormat="1" ht="39" customHeight="1">
      <c r="A10" s="74" t="s">
        <v>42</v>
      </c>
      <c r="B10" s="57" t="s">
        <v>27</v>
      </c>
      <c r="C10" s="48"/>
      <c r="D10" s="2">
        <f t="shared" ref="D10:E10" si="8">SUM(D11:D16)</f>
        <v>1601822</v>
      </c>
      <c r="E10" s="2">
        <f t="shared" si="8"/>
        <v>0</v>
      </c>
      <c r="F10" s="2">
        <f t="shared" ref="F10:S10" si="9">SUM(F11:F17)</f>
        <v>4069871</v>
      </c>
      <c r="G10" s="2">
        <f t="shared" si="9"/>
        <v>1505562</v>
      </c>
      <c r="H10" s="2">
        <f t="shared" si="9"/>
        <v>0</v>
      </c>
      <c r="I10" s="2">
        <f t="shared" si="9"/>
        <v>0</v>
      </c>
      <c r="J10" s="2">
        <f t="shared" si="9"/>
        <v>0</v>
      </c>
      <c r="K10" s="2">
        <f t="shared" si="9"/>
        <v>1599165</v>
      </c>
      <c r="L10" s="2">
        <f t="shared" si="9"/>
        <v>4069871</v>
      </c>
      <c r="M10" s="2">
        <f t="shared" si="9"/>
        <v>0</v>
      </c>
      <c r="N10" s="2">
        <f t="shared" si="9"/>
        <v>0</v>
      </c>
      <c r="O10" s="2">
        <f t="shared" si="9"/>
        <v>4069871</v>
      </c>
      <c r="P10" s="2">
        <f t="shared" si="9"/>
        <v>1207460.96</v>
      </c>
      <c r="Q10" s="2">
        <f t="shared" si="9"/>
        <v>0</v>
      </c>
      <c r="R10" s="2">
        <f t="shared" si="9"/>
        <v>0</v>
      </c>
      <c r="S10" s="2">
        <f t="shared" si="9"/>
        <v>1207460.96</v>
      </c>
      <c r="T10" s="1">
        <f t="shared" si="7"/>
        <v>29.668285800704741</v>
      </c>
      <c r="U10" s="24"/>
      <c r="V10" s="24"/>
      <c r="W10" s="1">
        <f t="shared" si="2"/>
        <v>29.668285800704741</v>
      </c>
      <c r="X10" s="73">
        <f>P10/F10*100</f>
        <v>29.668285800704741</v>
      </c>
      <c r="Y10" s="64"/>
    </row>
    <row r="11" spans="1:25" s="5" customFormat="1" ht="46.5" customHeight="1">
      <c r="A11" s="75" t="s">
        <v>43</v>
      </c>
      <c r="B11" s="58" t="s">
        <v>73</v>
      </c>
      <c r="C11" s="47" t="s">
        <v>5</v>
      </c>
      <c r="D11" s="25">
        <v>0</v>
      </c>
      <c r="E11" s="25">
        <v>0</v>
      </c>
      <c r="F11" s="25">
        <v>322000</v>
      </c>
      <c r="G11" s="25">
        <v>322000</v>
      </c>
      <c r="H11" s="25">
        <v>0</v>
      </c>
      <c r="I11" s="25">
        <v>0</v>
      </c>
      <c r="J11" s="25">
        <v>0</v>
      </c>
      <c r="K11" s="25">
        <v>0</v>
      </c>
      <c r="L11" s="23">
        <f>SUM(M11:O11)</f>
        <v>322000</v>
      </c>
      <c r="M11" s="23">
        <v>0</v>
      </c>
      <c r="N11" s="23">
        <v>0</v>
      </c>
      <c r="O11" s="23">
        <v>322000</v>
      </c>
      <c r="P11" s="24">
        <f>Q11+S11</f>
        <v>322000</v>
      </c>
      <c r="Q11" s="24">
        <v>0</v>
      </c>
      <c r="R11" s="24">
        <v>0</v>
      </c>
      <c r="S11" s="24">
        <v>322000</v>
      </c>
      <c r="T11" s="24">
        <f t="shared" si="7"/>
        <v>100</v>
      </c>
      <c r="U11" s="24"/>
      <c r="V11" s="24"/>
      <c r="W11" s="24">
        <f t="shared" si="2"/>
        <v>100</v>
      </c>
      <c r="X11" s="76">
        <f t="shared" ref="X11:X21" si="10">P11/F11*100</f>
        <v>100</v>
      </c>
      <c r="Y11" s="65"/>
    </row>
    <row r="12" spans="1:25" s="5" customFormat="1" ht="61.5" customHeight="1">
      <c r="A12" s="75" t="s">
        <v>44</v>
      </c>
      <c r="B12" s="58" t="s">
        <v>74</v>
      </c>
      <c r="C12" s="47" t="s">
        <v>4</v>
      </c>
      <c r="D12" s="25">
        <v>0</v>
      </c>
      <c r="E12" s="25">
        <v>0</v>
      </c>
      <c r="F12" s="25">
        <v>1968924</v>
      </c>
      <c r="G12" s="25">
        <v>1055672</v>
      </c>
      <c r="H12" s="25">
        <v>0</v>
      </c>
      <c r="I12" s="25">
        <v>0</v>
      </c>
      <c r="J12" s="25">
        <v>0</v>
      </c>
      <c r="K12" s="25">
        <v>0</v>
      </c>
      <c r="L12" s="23">
        <f t="shared" ref="L12:L17" si="11">SUM(M12:O12)</f>
        <v>1968924</v>
      </c>
      <c r="M12" s="23">
        <v>0</v>
      </c>
      <c r="N12" s="23">
        <v>0</v>
      </c>
      <c r="O12" s="23">
        <v>1968924</v>
      </c>
      <c r="P12" s="24">
        <f t="shared" ref="P12:P21" si="12">Q12+S12</f>
        <v>99908</v>
      </c>
      <c r="Q12" s="24">
        <v>0</v>
      </c>
      <c r="R12" s="24">
        <v>0</v>
      </c>
      <c r="S12" s="24">
        <v>99908</v>
      </c>
      <c r="T12" s="24">
        <f t="shared" si="7"/>
        <v>5.0742435970103461</v>
      </c>
      <c r="U12" s="24"/>
      <c r="V12" s="24"/>
      <c r="W12" s="24">
        <f t="shared" si="2"/>
        <v>5.0742435970103461</v>
      </c>
      <c r="X12" s="76">
        <f t="shared" si="10"/>
        <v>5.0742435970103461</v>
      </c>
      <c r="Y12" s="65"/>
    </row>
    <row r="13" spans="1:25" s="5" customFormat="1" ht="58.5" customHeight="1">
      <c r="A13" s="75" t="s">
        <v>45</v>
      </c>
      <c r="B13" s="58" t="s">
        <v>80</v>
      </c>
      <c r="C13" s="47" t="s">
        <v>4</v>
      </c>
      <c r="D13" s="23">
        <v>531428</v>
      </c>
      <c r="E13" s="25"/>
      <c r="F13" s="25">
        <v>527368</v>
      </c>
      <c r="G13" s="25"/>
      <c r="H13" s="25"/>
      <c r="I13" s="25">
        <v>0</v>
      </c>
      <c r="J13" s="25">
        <v>0</v>
      </c>
      <c r="K13" s="25">
        <v>528771</v>
      </c>
      <c r="L13" s="23">
        <f t="shared" si="11"/>
        <v>527368</v>
      </c>
      <c r="M13" s="23">
        <v>0</v>
      </c>
      <c r="N13" s="23">
        <v>0</v>
      </c>
      <c r="O13" s="23">
        <v>527368</v>
      </c>
      <c r="P13" s="24">
        <f t="shared" si="12"/>
        <v>527367.96</v>
      </c>
      <c r="Q13" s="24">
        <v>0</v>
      </c>
      <c r="R13" s="24">
        <v>0</v>
      </c>
      <c r="S13" s="24">
        <v>527367.96</v>
      </c>
      <c r="T13" s="24">
        <f t="shared" si="7"/>
        <v>99.999992415163604</v>
      </c>
      <c r="U13" s="24"/>
      <c r="V13" s="24"/>
      <c r="W13" s="24">
        <f t="shared" si="2"/>
        <v>99.999992415163604</v>
      </c>
      <c r="X13" s="76">
        <f t="shared" si="10"/>
        <v>99.999992415163604</v>
      </c>
      <c r="Y13" s="65"/>
    </row>
    <row r="14" spans="1:25" s="5" customFormat="1" ht="30" customHeight="1">
      <c r="A14" s="75" t="s">
        <v>66</v>
      </c>
      <c r="B14" s="58" t="s">
        <v>81</v>
      </c>
      <c r="C14" s="47" t="s">
        <v>4</v>
      </c>
      <c r="D14" s="23">
        <v>993394</v>
      </c>
      <c r="E14" s="25"/>
      <c r="F14" s="25">
        <f t="shared" si="4"/>
        <v>993394</v>
      </c>
      <c r="G14" s="25"/>
      <c r="H14" s="25"/>
      <c r="I14" s="25">
        <v>0</v>
      </c>
      <c r="J14" s="25">
        <v>0</v>
      </c>
      <c r="K14" s="25">
        <v>993394</v>
      </c>
      <c r="L14" s="23">
        <f t="shared" si="11"/>
        <v>993394</v>
      </c>
      <c r="M14" s="23">
        <v>0</v>
      </c>
      <c r="N14" s="23">
        <v>0</v>
      </c>
      <c r="O14" s="23">
        <v>993394</v>
      </c>
      <c r="P14" s="24">
        <f t="shared" si="12"/>
        <v>0</v>
      </c>
      <c r="Q14" s="24">
        <v>0</v>
      </c>
      <c r="R14" s="24">
        <v>0</v>
      </c>
      <c r="S14" s="24">
        <v>0</v>
      </c>
      <c r="T14" s="24">
        <f t="shared" si="7"/>
        <v>0</v>
      </c>
      <c r="U14" s="24"/>
      <c r="V14" s="24"/>
      <c r="W14" s="24">
        <f t="shared" si="2"/>
        <v>0</v>
      </c>
      <c r="X14" s="76">
        <f t="shared" si="10"/>
        <v>0</v>
      </c>
      <c r="Y14" s="66"/>
    </row>
    <row r="15" spans="1:25" s="5" customFormat="1" ht="74.25" customHeight="1">
      <c r="A15" s="75" t="s">
        <v>78</v>
      </c>
      <c r="B15" s="58" t="s">
        <v>82</v>
      </c>
      <c r="C15" s="47" t="s">
        <v>3</v>
      </c>
      <c r="D15" s="25">
        <v>77000</v>
      </c>
      <c r="E15" s="25"/>
      <c r="F15" s="25">
        <f t="shared" si="4"/>
        <v>77000</v>
      </c>
      <c r="G15" s="25"/>
      <c r="H15" s="25"/>
      <c r="I15" s="25">
        <v>0</v>
      </c>
      <c r="J15" s="25">
        <v>0</v>
      </c>
      <c r="K15" s="25">
        <v>77000</v>
      </c>
      <c r="L15" s="23">
        <f t="shared" si="11"/>
        <v>77000</v>
      </c>
      <c r="M15" s="23">
        <v>0</v>
      </c>
      <c r="N15" s="23">
        <v>0</v>
      </c>
      <c r="O15" s="23">
        <v>77000</v>
      </c>
      <c r="P15" s="24">
        <f t="shared" si="12"/>
        <v>77000</v>
      </c>
      <c r="Q15" s="24">
        <v>0</v>
      </c>
      <c r="R15" s="24">
        <v>0</v>
      </c>
      <c r="S15" s="24">
        <v>77000</v>
      </c>
      <c r="T15" s="24">
        <f t="shared" si="7"/>
        <v>100</v>
      </c>
      <c r="U15" s="24"/>
      <c r="V15" s="24"/>
      <c r="W15" s="24">
        <f t="shared" si="2"/>
        <v>100</v>
      </c>
      <c r="X15" s="76">
        <f t="shared" si="10"/>
        <v>100</v>
      </c>
      <c r="Y15" s="65"/>
    </row>
    <row r="16" spans="1:25" s="5" customFormat="1" ht="42.75" customHeight="1">
      <c r="A16" s="75" t="s">
        <v>79</v>
      </c>
      <c r="B16" s="58" t="s">
        <v>75</v>
      </c>
      <c r="C16" s="47" t="s">
        <v>4</v>
      </c>
      <c r="D16" s="25">
        <v>0</v>
      </c>
      <c r="E16" s="25">
        <v>0</v>
      </c>
      <c r="F16" s="25">
        <v>99999</v>
      </c>
      <c r="G16" s="25">
        <v>127890</v>
      </c>
      <c r="H16" s="25">
        <v>0</v>
      </c>
      <c r="I16" s="25">
        <v>0</v>
      </c>
      <c r="J16" s="25">
        <v>0</v>
      </c>
      <c r="K16" s="25">
        <v>0</v>
      </c>
      <c r="L16" s="23">
        <f t="shared" si="11"/>
        <v>99999</v>
      </c>
      <c r="M16" s="23">
        <v>0</v>
      </c>
      <c r="N16" s="23">
        <v>0</v>
      </c>
      <c r="O16" s="23">
        <v>99999</v>
      </c>
      <c r="P16" s="24">
        <f t="shared" si="12"/>
        <v>99999</v>
      </c>
      <c r="Q16" s="24">
        <v>0</v>
      </c>
      <c r="R16" s="24">
        <v>0</v>
      </c>
      <c r="S16" s="24">
        <v>99999</v>
      </c>
      <c r="T16" s="24">
        <f t="shared" si="7"/>
        <v>100</v>
      </c>
      <c r="U16" s="24"/>
      <c r="V16" s="24"/>
      <c r="W16" s="24">
        <f t="shared" si="2"/>
        <v>100</v>
      </c>
      <c r="X16" s="76">
        <f t="shared" si="10"/>
        <v>100</v>
      </c>
      <c r="Y16" s="65"/>
    </row>
    <row r="17" spans="1:25" s="5" customFormat="1" ht="42.75" customHeight="1">
      <c r="A17" s="75" t="s">
        <v>108</v>
      </c>
      <c r="B17" s="58" t="s">
        <v>109</v>
      </c>
      <c r="C17" s="47" t="s">
        <v>4</v>
      </c>
      <c r="D17" s="25"/>
      <c r="E17" s="25"/>
      <c r="F17" s="25">
        <v>81186</v>
      </c>
      <c r="G17" s="25"/>
      <c r="H17" s="25"/>
      <c r="I17" s="25"/>
      <c r="J17" s="25"/>
      <c r="K17" s="25"/>
      <c r="L17" s="23">
        <f t="shared" si="11"/>
        <v>81186</v>
      </c>
      <c r="M17" s="23">
        <v>0</v>
      </c>
      <c r="N17" s="23">
        <v>0</v>
      </c>
      <c r="O17" s="23">
        <v>81186</v>
      </c>
      <c r="P17" s="24">
        <f t="shared" si="12"/>
        <v>81186</v>
      </c>
      <c r="Q17" s="24">
        <v>0</v>
      </c>
      <c r="R17" s="24">
        <v>0</v>
      </c>
      <c r="S17" s="24">
        <v>81186</v>
      </c>
      <c r="T17" s="24">
        <f t="shared" si="7"/>
        <v>100</v>
      </c>
      <c r="U17" s="24"/>
      <c r="V17" s="24"/>
      <c r="W17" s="24">
        <f t="shared" si="2"/>
        <v>100</v>
      </c>
      <c r="X17" s="76">
        <f t="shared" si="10"/>
        <v>100</v>
      </c>
      <c r="Y17" s="65"/>
    </row>
    <row r="18" spans="1:25" s="6" customFormat="1" ht="63" customHeight="1">
      <c r="A18" s="74" t="s">
        <v>46</v>
      </c>
      <c r="B18" s="57" t="s">
        <v>37</v>
      </c>
      <c r="C18" s="48"/>
      <c r="D18" s="2">
        <f>SUM(D19:D21)</f>
        <v>52500</v>
      </c>
      <c r="E18" s="2">
        <f t="shared" ref="E18:S18" si="13">SUM(E19:E21)</f>
        <v>672500</v>
      </c>
      <c r="F18" s="2">
        <f>F19+F20+F21</f>
        <v>857500</v>
      </c>
      <c r="G18" s="2">
        <f t="shared" ref="G18:K18" si="14">G19+G20+G21</f>
        <v>132500</v>
      </c>
      <c r="H18" s="2">
        <f t="shared" si="14"/>
        <v>142500</v>
      </c>
      <c r="I18" s="2">
        <f t="shared" si="14"/>
        <v>0</v>
      </c>
      <c r="J18" s="2">
        <f t="shared" si="14"/>
        <v>0</v>
      </c>
      <c r="K18" s="2">
        <f t="shared" si="14"/>
        <v>725000</v>
      </c>
      <c r="L18" s="2">
        <f>SUM(L19:L21)</f>
        <v>1000000</v>
      </c>
      <c r="M18" s="2">
        <f>SUM(M19:M21)</f>
        <v>0</v>
      </c>
      <c r="N18" s="2">
        <f>SUM(N19:N21)</f>
        <v>0</v>
      </c>
      <c r="O18" s="2">
        <f>SUM(O19:O21)</f>
        <v>1000000</v>
      </c>
      <c r="P18" s="2">
        <f t="shared" si="13"/>
        <v>359860</v>
      </c>
      <c r="Q18" s="2">
        <f t="shared" si="13"/>
        <v>0</v>
      </c>
      <c r="R18" s="2">
        <f t="shared" si="13"/>
        <v>0</v>
      </c>
      <c r="S18" s="2">
        <f t="shared" si="13"/>
        <v>359860</v>
      </c>
      <c r="T18" s="1">
        <f t="shared" si="7"/>
        <v>35.986000000000004</v>
      </c>
      <c r="U18" s="24"/>
      <c r="V18" s="24"/>
      <c r="W18" s="1">
        <f t="shared" si="2"/>
        <v>35.986000000000004</v>
      </c>
      <c r="X18" s="73">
        <f t="shared" si="10"/>
        <v>41.966180758017494</v>
      </c>
      <c r="Y18" s="64"/>
    </row>
    <row r="19" spans="1:25" s="5" customFormat="1" ht="30.75" customHeight="1">
      <c r="A19" s="81" t="s">
        <v>47</v>
      </c>
      <c r="B19" s="82" t="s">
        <v>76</v>
      </c>
      <c r="C19" s="47" t="s">
        <v>5</v>
      </c>
      <c r="D19" s="25">
        <v>52500</v>
      </c>
      <c r="E19" s="25">
        <v>352500</v>
      </c>
      <c r="F19" s="25">
        <v>537500</v>
      </c>
      <c r="G19" s="25">
        <v>132500</v>
      </c>
      <c r="H19" s="25">
        <v>142500</v>
      </c>
      <c r="I19" s="25">
        <v>0</v>
      </c>
      <c r="J19" s="25">
        <v>0</v>
      </c>
      <c r="K19" s="25">
        <v>405000</v>
      </c>
      <c r="L19" s="23">
        <f>M19+O19</f>
        <v>680000</v>
      </c>
      <c r="M19" s="23">
        <v>0</v>
      </c>
      <c r="N19" s="23">
        <v>0</v>
      </c>
      <c r="O19" s="23">
        <v>680000</v>
      </c>
      <c r="P19" s="24">
        <f t="shared" si="12"/>
        <v>39860</v>
      </c>
      <c r="Q19" s="24">
        <v>0</v>
      </c>
      <c r="R19" s="24">
        <v>0</v>
      </c>
      <c r="S19" s="24">
        <v>39860</v>
      </c>
      <c r="T19" s="24">
        <f t="shared" si="7"/>
        <v>5.8617647058823534</v>
      </c>
      <c r="U19" s="24"/>
      <c r="V19" s="24"/>
      <c r="W19" s="24">
        <f t="shared" si="2"/>
        <v>5.8617647058823534</v>
      </c>
      <c r="X19" s="76">
        <f t="shared" si="10"/>
        <v>7.4158139534883718</v>
      </c>
      <c r="Y19" s="66"/>
    </row>
    <row r="20" spans="1:25" s="5" customFormat="1" ht="25.5" customHeight="1">
      <c r="A20" s="81"/>
      <c r="B20" s="82"/>
      <c r="C20" s="26" t="s">
        <v>13</v>
      </c>
      <c r="D20" s="23">
        <v>0</v>
      </c>
      <c r="E20" s="23">
        <v>300000</v>
      </c>
      <c r="F20" s="25">
        <f>I20+J20+K20</f>
        <v>300000</v>
      </c>
      <c r="G20" s="23">
        <v>0</v>
      </c>
      <c r="H20" s="23">
        <v>0</v>
      </c>
      <c r="I20" s="23">
        <v>0</v>
      </c>
      <c r="J20" s="23">
        <v>0</v>
      </c>
      <c r="K20" s="23">
        <v>300000</v>
      </c>
      <c r="L20" s="23">
        <f>M20+O20</f>
        <v>300000</v>
      </c>
      <c r="M20" s="23">
        <v>0</v>
      </c>
      <c r="N20" s="23">
        <v>0</v>
      </c>
      <c r="O20" s="23">
        <v>300000</v>
      </c>
      <c r="P20" s="24">
        <f t="shared" si="12"/>
        <v>300000</v>
      </c>
      <c r="Q20" s="24">
        <v>0</v>
      </c>
      <c r="R20" s="24">
        <v>0</v>
      </c>
      <c r="S20" s="24">
        <v>300000</v>
      </c>
      <c r="T20" s="24">
        <f t="shared" si="7"/>
        <v>100</v>
      </c>
      <c r="U20" s="24"/>
      <c r="V20" s="24"/>
      <c r="W20" s="24">
        <f t="shared" si="2"/>
        <v>100</v>
      </c>
      <c r="X20" s="76">
        <f t="shared" si="10"/>
        <v>100</v>
      </c>
      <c r="Y20" s="66"/>
    </row>
    <row r="21" spans="1:25" s="5" customFormat="1" ht="25.5" customHeight="1">
      <c r="A21" s="81"/>
      <c r="B21" s="82"/>
      <c r="C21" s="26" t="s">
        <v>6</v>
      </c>
      <c r="D21" s="23">
        <v>0</v>
      </c>
      <c r="E21" s="23">
        <v>20000</v>
      </c>
      <c r="F21" s="25">
        <f>I21+J21+K21</f>
        <v>20000</v>
      </c>
      <c r="G21" s="23">
        <v>0</v>
      </c>
      <c r="H21" s="23">
        <v>0</v>
      </c>
      <c r="I21" s="23">
        <v>0</v>
      </c>
      <c r="J21" s="23">
        <v>0</v>
      </c>
      <c r="K21" s="23">
        <v>20000</v>
      </c>
      <c r="L21" s="23">
        <f>M21+O21</f>
        <v>20000</v>
      </c>
      <c r="M21" s="23">
        <v>0</v>
      </c>
      <c r="N21" s="23">
        <v>0</v>
      </c>
      <c r="O21" s="23">
        <v>20000</v>
      </c>
      <c r="P21" s="24">
        <f t="shared" si="12"/>
        <v>20000</v>
      </c>
      <c r="Q21" s="24">
        <v>0</v>
      </c>
      <c r="R21" s="24">
        <v>0</v>
      </c>
      <c r="S21" s="24">
        <v>20000</v>
      </c>
      <c r="T21" s="24">
        <f t="shared" si="7"/>
        <v>100</v>
      </c>
      <c r="U21" s="24"/>
      <c r="V21" s="24"/>
      <c r="W21" s="24">
        <f t="shared" si="2"/>
        <v>100</v>
      </c>
      <c r="X21" s="76">
        <f t="shared" si="10"/>
        <v>100</v>
      </c>
      <c r="Y21" s="66"/>
    </row>
    <row r="22" spans="1:25">
      <c r="A22" s="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25">
      <c r="A23" s="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25">
      <c r="A24" s="8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25">
      <c r="A25" s="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25">
      <c r="A26" s="8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25">
      <c r="A27" s="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25">
      <c r="A28" s="8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25">
      <c r="A29" s="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25">
      <c r="A30" s="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25">
      <c r="A31" s="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25">
      <c r="A32" s="8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>
      <c r="A33" s="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>
      <c r="A34" s="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A35" s="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>
      <c r="A36" s="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>
      <c r="A37" s="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>
      <c r="A38" s="8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>
      <c r="A39" s="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>
      <c r="A40" s="8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>
      <c r="A41" s="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>
      <c r="A42" s="8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>
      <c r="A43" s="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>
      <c r="A44" s="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>
      <c r="A45" s="8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>
      <c r="A46" s="8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>
      <c r="A47" s="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>
      <c r="A48" s="8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>
      <c r="A49" s="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>
      <c r="A50" s="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>
      <c r="A51" s="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>
      <c r="A52" s="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>
      <c r="A53" s="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>
      <c r="A54" s="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>
      <c r="A55" s="8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>
      <c r="A56" s="8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>
      <c r="A57" s="8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>
      <c r="A58" s="8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>
      <c r="A59" s="8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>
      <c r="A60" s="8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>
      <c r="A61" s="8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>
      <c r="A62" s="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>
      <c r="A63" s="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>
      <c r="A64" s="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>
      <c r="A65" s="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>
      <c r="A66" s="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>
      <c r="A67" s="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>
      <c r="A68" s="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>
      <c r="A69" s="8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>
      <c r="A70" s="8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>
      <c r="A71" s="8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>
      <c r="A72" s="8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>
      <c r="A73" s="8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>
      <c r="A74" s="8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>
      <c r="A75" s="8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>
      <c r="A76" s="8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>
      <c r="A77" s="8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>
      <c r="A78" s="8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>
      <c r="A79" s="8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>
      <c r="A80" s="8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>
      <c r="A81" s="8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>
      <c r="A82" s="8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>
      <c r="A83" s="8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>
      <c r="A84" s="8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>
      <c r="A85" s="8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>
      <c r="A86" s="8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>
      <c r="A87" s="8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>
      <c r="A88" s="8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>
      <c r="A89" s="8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>
      <c r="A90" s="8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>
      <c r="A91" s="8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>
      <c r="A92" s="8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>
      <c r="A93" s="8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>
      <c r="A94" s="8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5">
      <c r="A95" s="8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>
      <c r="A96" s="8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>
      <c r="A97" s="8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>
      <c r="A98" s="8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>
      <c r="A99" s="8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>
      <c r="A100" s="8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>
      <c r="A101" s="8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8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8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8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>
      <c r="A105" s="8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>
      <c r="A106" s="8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8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8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8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8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8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8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>
      <c r="A113" s="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>
      <c r="A114" s="8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>
      <c r="A115" s="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>
      <c r="A116" s="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>
      <c r="A117" s="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>
      <c r="A118" s="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>
      <c r="A119" s="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>
      <c r="A120" s="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>
      <c r="A121" s="8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>
      <c r="A122" s="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1:1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1:1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</sheetData>
  <mergeCells count="14">
    <mergeCell ref="A1:X1"/>
    <mergeCell ref="A2:A3"/>
    <mergeCell ref="C2:C3"/>
    <mergeCell ref="L2:O2"/>
    <mergeCell ref="P2:S2"/>
    <mergeCell ref="T2:W2"/>
    <mergeCell ref="D2:D3"/>
    <mergeCell ref="E2:E3"/>
    <mergeCell ref="Y2:Y3"/>
    <mergeCell ref="X2:X3"/>
    <mergeCell ref="A5:X5"/>
    <mergeCell ref="B6:C6"/>
    <mergeCell ref="A19:A21"/>
    <mergeCell ref="B19:B21"/>
  </mergeCells>
  <pageMargins left="0.19685039370078741" right="0.19685039370078741" top="0.39370078740157483" bottom="0.19685039370078741" header="0.31496062992125984" footer="0.31496062992125984"/>
  <pageSetup paperSize="9" scale="48" fitToHeight="13" orientation="landscape" r:id="rId1"/>
  <headerFooter>
    <oddFooter>&amp;C&amp;P</oddFooter>
  </headerFooter>
  <rowBreaks count="1" manualBreakCount="1">
    <brk id="14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101" t="s">
        <v>60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32.25" customHeight="1">
      <c r="A2" s="103" t="s">
        <v>0</v>
      </c>
      <c r="B2" s="12" t="s">
        <v>1</v>
      </c>
      <c r="C2" s="104" t="s">
        <v>23</v>
      </c>
      <c r="D2" s="105" t="s">
        <v>55</v>
      </c>
      <c r="E2" s="105"/>
      <c r="F2" s="105"/>
      <c r="G2" s="106" t="s">
        <v>65</v>
      </c>
      <c r="H2" s="106"/>
      <c r="I2" s="106"/>
      <c r="J2" s="107" t="s">
        <v>63</v>
      </c>
      <c r="K2" s="108"/>
      <c r="L2" s="109"/>
      <c r="M2" s="110" t="s">
        <v>58</v>
      </c>
      <c r="N2" s="110" t="s">
        <v>59</v>
      </c>
    </row>
    <row r="3" spans="1:14" ht="25.5">
      <c r="A3" s="103"/>
      <c r="B3" s="13" t="s">
        <v>2</v>
      </c>
      <c r="C3" s="104"/>
      <c r="D3" s="14" t="s">
        <v>28</v>
      </c>
      <c r="E3" s="14" t="s">
        <v>29</v>
      </c>
      <c r="F3" s="14" t="s">
        <v>30</v>
      </c>
      <c r="G3" s="14" t="s">
        <v>28</v>
      </c>
      <c r="H3" s="14" t="s">
        <v>29</v>
      </c>
      <c r="I3" s="14" t="s">
        <v>30</v>
      </c>
      <c r="J3" s="14" t="s">
        <v>28</v>
      </c>
      <c r="K3" s="14" t="s">
        <v>29</v>
      </c>
      <c r="L3" s="14" t="s">
        <v>30</v>
      </c>
      <c r="M3" s="111"/>
      <c r="N3" s="111"/>
    </row>
    <row r="4" spans="1:14">
      <c r="A4" s="15" t="s">
        <v>7</v>
      </c>
      <c r="B4" s="16">
        <v>2</v>
      </c>
      <c r="C4" s="17">
        <v>3</v>
      </c>
      <c r="D4" s="17">
        <v>4</v>
      </c>
      <c r="E4" s="16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17">
        <v>12</v>
      </c>
      <c r="M4" s="17">
        <v>13</v>
      </c>
      <c r="N4" s="17">
        <v>14</v>
      </c>
    </row>
    <row r="5" spans="1:14" ht="70.5" customHeight="1">
      <c r="A5" s="18">
        <v>1</v>
      </c>
      <c r="B5" s="100" t="s">
        <v>61</v>
      </c>
      <c r="C5" s="100"/>
      <c r="D5" s="19">
        <f>SUM(D6:D7)</f>
        <v>9048313</v>
      </c>
      <c r="E5" s="19">
        <f>SUM(E6:E7)</f>
        <v>0</v>
      </c>
      <c r="F5" s="19">
        <f t="shared" ref="F5" si="0">SUM(F6:F7)</f>
        <v>9048313</v>
      </c>
      <c r="G5" s="19">
        <f>SUM(G6:G7)</f>
        <v>3127240</v>
      </c>
      <c r="H5" s="19">
        <f>SUM(H6:H7)</f>
        <v>0</v>
      </c>
      <c r="I5" s="19">
        <f>SUM(I6:I7)</f>
        <v>3127240</v>
      </c>
      <c r="J5" s="19">
        <f>G5/D5*100</f>
        <v>34.561580705707243</v>
      </c>
      <c r="K5" s="19">
        <v>0</v>
      </c>
      <c r="L5" s="19">
        <f>I5/F5*100</f>
        <v>34.561580705707243</v>
      </c>
      <c r="M5" s="27">
        <f>SUM(M6:M7)</f>
        <v>9048313</v>
      </c>
      <c r="N5" s="19">
        <f>M5/D5*100</f>
        <v>100</v>
      </c>
    </row>
    <row r="6" spans="1:14" ht="58.5" customHeight="1">
      <c r="A6" s="20" t="s">
        <v>8</v>
      </c>
      <c r="B6" s="21" t="s">
        <v>24</v>
      </c>
      <c r="C6" s="21" t="s">
        <v>64</v>
      </c>
      <c r="D6" s="21">
        <f t="shared" ref="D6:D7" si="1">E6+F6</f>
        <v>24540</v>
      </c>
      <c r="E6" s="21">
        <v>0</v>
      </c>
      <c r="F6" s="21">
        <v>24540</v>
      </c>
      <c r="G6" s="21">
        <f>H6+I6</f>
        <v>0</v>
      </c>
      <c r="H6" s="21">
        <v>0</v>
      </c>
      <c r="I6" s="21">
        <v>0</v>
      </c>
      <c r="J6" s="22">
        <f>G6/D6*100</f>
        <v>0</v>
      </c>
      <c r="K6" s="22">
        <v>0</v>
      </c>
      <c r="L6" s="22">
        <f>I6/F6*100</f>
        <v>0</v>
      </c>
      <c r="M6" s="28">
        <f>F6</f>
        <v>24540</v>
      </c>
      <c r="N6" s="22">
        <f>M6/D6*100</f>
        <v>100</v>
      </c>
    </row>
    <row r="7" spans="1:14" ht="34.5" customHeight="1">
      <c r="A7" s="20" t="s">
        <v>9</v>
      </c>
      <c r="B7" s="21" t="s">
        <v>62</v>
      </c>
      <c r="C7" s="21" t="s">
        <v>64</v>
      </c>
      <c r="D7" s="21">
        <f t="shared" si="1"/>
        <v>9023773</v>
      </c>
      <c r="E7" s="21">
        <v>0</v>
      </c>
      <c r="F7" s="21">
        <v>9023773</v>
      </c>
      <c r="G7" s="21">
        <f t="shared" ref="G7" si="2">H7+I7</f>
        <v>3127240</v>
      </c>
      <c r="H7" s="21">
        <v>0</v>
      </c>
      <c r="I7" s="21">
        <v>3127240</v>
      </c>
      <c r="J7" s="22">
        <f>G7/D7*100</f>
        <v>34.655570347348053</v>
      </c>
      <c r="K7" s="22">
        <v>0</v>
      </c>
      <c r="L7" s="22">
        <f>I7/F7*100</f>
        <v>34.655570347348053</v>
      </c>
      <c r="M7" s="28">
        <f>F7</f>
        <v>9023773</v>
      </c>
      <c r="N7" s="2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7"/>
  <sheetViews>
    <sheetView view="pageBreakPreview" zoomScale="110" zoomScaleSheetLayoutView="110" workbookViewId="0">
      <selection activeCell="B17" sqref="B17"/>
    </sheetView>
  </sheetViews>
  <sheetFormatPr defaultRowHeight="15"/>
  <cols>
    <col min="2" max="2" width="37.85546875" customWidth="1"/>
    <col min="4" max="4" width="10.5703125" customWidth="1"/>
    <col min="5" max="5" width="11.7109375" bestFit="1" customWidth="1"/>
    <col min="6" max="6" width="11.85546875" customWidth="1"/>
    <col min="7" max="7" width="11.5703125" customWidth="1"/>
    <col min="10" max="10" width="12.28515625" customWidth="1"/>
    <col min="13" max="13" width="9.42578125" customWidth="1"/>
    <col min="14" max="14" width="12.42578125" customWidth="1"/>
    <col min="15" max="15" width="10.42578125" bestFit="1" customWidth="1"/>
  </cols>
  <sheetData>
    <row r="1" spans="1:24">
      <c r="A1" s="103" t="s">
        <v>0</v>
      </c>
      <c r="B1" s="31" t="s">
        <v>1</v>
      </c>
      <c r="C1" s="104" t="s">
        <v>23</v>
      </c>
      <c r="D1" s="105" t="s">
        <v>94</v>
      </c>
      <c r="E1" s="105"/>
      <c r="F1" s="105"/>
      <c r="G1" s="105"/>
      <c r="H1" s="118" t="s">
        <v>104</v>
      </c>
      <c r="I1" s="119"/>
      <c r="J1" s="119"/>
      <c r="K1" s="120"/>
      <c r="L1" s="106" t="s">
        <v>103</v>
      </c>
      <c r="M1" s="106"/>
      <c r="N1" s="106"/>
      <c r="O1" s="106"/>
      <c r="P1" s="106" t="s">
        <v>95</v>
      </c>
      <c r="Q1" s="121"/>
      <c r="R1" s="121"/>
      <c r="S1" s="121"/>
      <c r="T1" s="112" t="s">
        <v>96</v>
      </c>
      <c r="U1" s="113"/>
      <c r="V1" s="113"/>
      <c r="W1" s="114"/>
    </row>
    <row r="2" spans="1:24" ht="38.25">
      <c r="A2" s="103"/>
      <c r="B2" s="31" t="s">
        <v>2</v>
      </c>
      <c r="C2" s="104"/>
      <c r="D2" s="32" t="s">
        <v>28</v>
      </c>
      <c r="E2" s="32" t="s">
        <v>29</v>
      </c>
      <c r="F2" s="32" t="s">
        <v>71</v>
      </c>
      <c r="G2" s="32" t="s">
        <v>30</v>
      </c>
      <c r="H2" s="32" t="s">
        <v>28</v>
      </c>
      <c r="I2" s="32" t="s">
        <v>29</v>
      </c>
      <c r="J2" s="32" t="s">
        <v>71</v>
      </c>
      <c r="K2" s="32" t="s">
        <v>30</v>
      </c>
      <c r="L2" s="32" t="s">
        <v>28</v>
      </c>
      <c r="M2" s="32" t="s">
        <v>29</v>
      </c>
      <c r="N2" s="32" t="s">
        <v>71</v>
      </c>
      <c r="O2" s="32" t="s">
        <v>30</v>
      </c>
      <c r="P2" s="32" t="s">
        <v>28</v>
      </c>
      <c r="Q2" s="29" t="s">
        <v>29</v>
      </c>
      <c r="R2" s="32" t="s">
        <v>71</v>
      </c>
      <c r="S2" s="32" t="s">
        <v>30</v>
      </c>
      <c r="T2" s="32" t="s">
        <v>28</v>
      </c>
      <c r="U2" s="29" t="s">
        <v>29</v>
      </c>
      <c r="V2" s="32" t="s">
        <v>71</v>
      </c>
      <c r="W2" s="32" t="s">
        <v>30</v>
      </c>
    </row>
    <row r="3" spans="1:24">
      <c r="A3" s="30" t="s">
        <v>7</v>
      </c>
      <c r="B3" s="52" t="s">
        <v>19</v>
      </c>
      <c r="C3" s="52" t="s">
        <v>32</v>
      </c>
      <c r="D3" s="52" t="s">
        <v>34</v>
      </c>
      <c r="E3" s="52" t="s">
        <v>21</v>
      </c>
      <c r="F3" s="52" t="s">
        <v>36</v>
      </c>
      <c r="G3" s="52" t="s">
        <v>54</v>
      </c>
      <c r="H3" s="52" t="s">
        <v>22</v>
      </c>
      <c r="I3" s="52" t="s">
        <v>38</v>
      </c>
      <c r="J3" s="52" t="s">
        <v>48</v>
      </c>
      <c r="K3" s="52" t="s">
        <v>49</v>
      </c>
      <c r="L3" s="52" t="s">
        <v>50</v>
      </c>
      <c r="M3" s="52" t="s">
        <v>51</v>
      </c>
      <c r="N3" s="52" t="s">
        <v>52</v>
      </c>
      <c r="O3" s="52" t="s">
        <v>53</v>
      </c>
      <c r="P3" s="52" t="s">
        <v>87</v>
      </c>
      <c r="Q3" s="52" t="s">
        <v>88</v>
      </c>
      <c r="R3" s="52" t="s">
        <v>89</v>
      </c>
      <c r="S3" s="52" t="s">
        <v>90</v>
      </c>
      <c r="T3" s="52" t="s">
        <v>91</v>
      </c>
      <c r="U3" s="52" t="s">
        <v>92</v>
      </c>
      <c r="V3" s="52" t="s">
        <v>93</v>
      </c>
      <c r="W3" s="52" t="s">
        <v>101</v>
      </c>
    </row>
    <row r="4" spans="1:24">
      <c r="A4" s="115" t="s">
        <v>31</v>
      </c>
      <c r="B4" s="115"/>
      <c r="C4" s="115"/>
      <c r="D4" s="33">
        <f>E4+F4+G4</f>
        <v>211910.641</v>
      </c>
      <c r="E4" s="33">
        <f>E5+E8+E11+E13+E15</f>
        <v>175057.54800000001</v>
      </c>
      <c r="F4" s="33">
        <f>F5+F8+F11+F13+F15</f>
        <v>0</v>
      </c>
      <c r="G4" s="33">
        <f>G5+G8+G11+G13+G15</f>
        <v>36853.093000000001</v>
      </c>
      <c r="H4" s="33">
        <f>I4+J4+K4</f>
        <v>17389.416100000002</v>
      </c>
      <c r="I4" s="33">
        <f>I5+I8+I11+I13+I15</f>
        <v>0</v>
      </c>
      <c r="J4" s="33">
        <f>J5+J8+J11+J13+J15</f>
        <v>0</v>
      </c>
      <c r="K4" s="33">
        <f>K5+K8+K11+K13+K15</f>
        <v>17389.416100000002</v>
      </c>
      <c r="L4" s="33">
        <f>M4+N4+O4</f>
        <v>18523.727100000004</v>
      </c>
      <c r="M4" s="33">
        <f>M5+M8+M11+M13+M15</f>
        <v>1077.577</v>
      </c>
      <c r="N4" s="33">
        <f>N5+N8+N11+N13+N15</f>
        <v>0</v>
      </c>
      <c r="O4" s="33">
        <f>O5+O8+O11+O13+O15</f>
        <v>17446.150100000003</v>
      </c>
      <c r="P4" s="33">
        <f t="shared" ref="P4:Q7" si="0">L4/D4*100</f>
        <v>8.7412916182911289</v>
      </c>
      <c r="Q4" s="34">
        <f t="shared" si="0"/>
        <v>0.61555586280689811</v>
      </c>
      <c r="R4" s="34"/>
      <c r="S4" s="34">
        <f t="shared" ref="S4:S7" si="1">O4/G4*100</f>
        <v>47.33971745600838</v>
      </c>
      <c r="T4" s="35">
        <f t="shared" ref="T4:T14" si="2">L4/H4*100</f>
        <v>106.52299647945051</v>
      </c>
      <c r="U4" s="35"/>
      <c r="V4" s="35"/>
      <c r="W4" s="35">
        <f t="shared" ref="W4:W14" si="3">O4/K4*100</f>
        <v>100.32625592299216</v>
      </c>
    </row>
    <row r="5" spans="1:24" ht="38.25" customHeight="1">
      <c r="A5" s="36">
        <v>1</v>
      </c>
      <c r="B5" s="100" t="s">
        <v>12</v>
      </c>
      <c r="C5" s="100"/>
      <c r="D5" s="33">
        <f>E5+G5</f>
        <v>45268.800000000003</v>
      </c>
      <c r="E5" s="33">
        <f>E6+E7</f>
        <v>24845.996999999999</v>
      </c>
      <c r="F5" s="33">
        <f t="shared" ref="F5:G5" si="4">F6+F7</f>
        <v>0</v>
      </c>
      <c r="G5" s="33">
        <f t="shared" si="4"/>
        <v>20422.803</v>
      </c>
      <c r="H5" s="33">
        <f>I5+K5</f>
        <v>17277.132000000001</v>
      </c>
      <c r="I5" s="33">
        <f>I6+I7</f>
        <v>0</v>
      </c>
      <c r="J5" s="33">
        <f t="shared" ref="J5:K5" si="5">J6+J7</f>
        <v>0</v>
      </c>
      <c r="K5" s="33">
        <f t="shared" si="5"/>
        <v>17277.132000000001</v>
      </c>
      <c r="L5" s="33">
        <f>M5+O5</f>
        <v>17277.132000000001</v>
      </c>
      <c r="M5" s="33">
        <f>M6+M7</f>
        <v>0</v>
      </c>
      <c r="N5" s="33">
        <f t="shared" ref="N5:O5" si="6">N6+N7</f>
        <v>0</v>
      </c>
      <c r="O5" s="33">
        <f t="shared" si="6"/>
        <v>17277.132000000001</v>
      </c>
      <c r="P5" s="33">
        <f t="shared" si="0"/>
        <v>38.165650514261479</v>
      </c>
      <c r="Q5" s="34"/>
      <c r="R5" s="34"/>
      <c r="S5" s="34">
        <f>O5/G5*100</f>
        <v>84.597261208463905</v>
      </c>
      <c r="T5" s="35"/>
      <c r="U5" s="35"/>
      <c r="V5" s="35"/>
      <c r="W5" s="35"/>
    </row>
    <row r="6" spans="1:24" ht="38.25">
      <c r="A6" s="37" t="s">
        <v>8</v>
      </c>
      <c r="B6" s="38" t="s">
        <v>97</v>
      </c>
      <c r="C6" s="12" t="s">
        <v>3</v>
      </c>
      <c r="D6" s="53">
        <f t="shared" ref="D6:D7" si="7">E6+G6</f>
        <v>8640.9529999999995</v>
      </c>
      <c r="E6" s="53">
        <v>0</v>
      </c>
      <c r="F6" s="53">
        <v>0</v>
      </c>
      <c r="G6" s="53">
        <v>8640.9529999999995</v>
      </c>
      <c r="H6" s="39">
        <f t="shared" ref="H6:H7" si="8">I6+K6</f>
        <v>8416.5580000000009</v>
      </c>
      <c r="I6" s="39">
        <v>0</v>
      </c>
      <c r="J6" s="39">
        <v>0</v>
      </c>
      <c r="K6" s="39">
        <f>O6</f>
        <v>8416.5580000000009</v>
      </c>
      <c r="L6" s="53">
        <f t="shared" ref="L6:L7" si="9">M6+O6</f>
        <v>8416.5580000000009</v>
      </c>
      <c r="M6" s="54">
        <v>0</v>
      </c>
      <c r="N6" s="54">
        <v>0</v>
      </c>
      <c r="O6" s="53">
        <v>8416.5580000000009</v>
      </c>
      <c r="P6" s="39">
        <f t="shared" si="0"/>
        <v>97.403122086186585</v>
      </c>
      <c r="Q6" s="33"/>
      <c r="R6" s="33"/>
      <c r="S6" s="39">
        <f t="shared" si="1"/>
        <v>97.403122086186585</v>
      </c>
      <c r="T6" s="40"/>
      <c r="U6" s="40"/>
      <c r="V6" s="40"/>
      <c r="W6" s="40"/>
      <c r="X6" s="49"/>
    </row>
    <row r="7" spans="1:24" ht="29.25" customHeight="1">
      <c r="A7" s="37" t="s">
        <v>9</v>
      </c>
      <c r="B7" s="38" t="s">
        <v>77</v>
      </c>
      <c r="C7" s="12" t="s">
        <v>3</v>
      </c>
      <c r="D7" s="53">
        <f t="shared" si="7"/>
        <v>36627.847000000002</v>
      </c>
      <c r="E7" s="53">
        <v>24845.996999999999</v>
      </c>
      <c r="F7" s="53">
        <v>0</v>
      </c>
      <c r="G7" s="53">
        <v>11781.85</v>
      </c>
      <c r="H7" s="39">
        <f t="shared" si="8"/>
        <v>8860.5740000000005</v>
      </c>
      <c r="I7" s="39">
        <v>0</v>
      </c>
      <c r="J7" s="39">
        <v>0</v>
      </c>
      <c r="K7" s="39">
        <f>O7</f>
        <v>8860.5740000000005</v>
      </c>
      <c r="L7" s="53">
        <f t="shared" si="9"/>
        <v>8860.5740000000005</v>
      </c>
      <c r="M7" s="53">
        <v>0</v>
      </c>
      <c r="N7" s="53">
        <v>0</v>
      </c>
      <c r="O7" s="53">
        <v>8860.5740000000005</v>
      </c>
      <c r="P7" s="39">
        <f t="shared" si="0"/>
        <v>24.190813071813913</v>
      </c>
      <c r="Q7" s="33"/>
      <c r="R7" s="33"/>
      <c r="S7" s="39">
        <f t="shared" si="1"/>
        <v>75.205286096835394</v>
      </c>
      <c r="T7" s="40"/>
      <c r="U7" s="40"/>
      <c r="V7" s="40"/>
      <c r="W7" s="40"/>
      <c r="X7" s="49"/>
    </row>
    <row r="8" spans="1:24" ht="29.25" customHeight="1">
      <c r="A8" s="36" t="s">
        <v>19</v>
      </c>
      <c r="B8" s="100" t="s">
        <v>102</v>
      </c>
      <c r="C8" s="100"/>
      <c r="D8" s="33">
        <f>E8+F8+G8</f>
        <v>75199.192999999985</v>
      </c>
      <c r="E8" s="33">
        <f>E9+E10</f>
        <v>71120.099999999991</v>
      </c>
      <c r="F8" s="33">
        <f t="shared" ref="F8:G8" si="10">F9+F10</f>
        <v>0</v>
      </c>
      <c r="G8" s="33">
        <f t="shared" si="10"/>
        <v>4079.0929999999998</v>
      </c>
      <c r="H8" s="33">
        <f>I8+J8+K8</f>
        <v>0</v>
      </c>
      <c r="I8" s="33">
        <f>I9+I10</f>
        <v>0</v>
      </c>
      <c r="J8" s="33">
        <f t="shared" ref="J8:K8" si="11">J9+J10</f>
        <v>0</v>
      </c>
      <c r="K8" s="33">
        <f t="shared" si="11"/>
        <v>0</v>
      </c>
      <c r="L8" s="33">
        <f>M8++N8+O8</f>
        <v>0</v>
      </c>
      <c r="M8" s="33">
        <f>M9+M10</f>
        <v>0</v>
      </c>
      <c r="N8" s="33">
        <f t="shared" ref="N8:O8" si="12">N9+N10</f>
        <v>0</v>
      </c>
      <c r="O8" s="33">
        <f t="shared" si="12"/>
        <v>0</v>
      </c>
      <c r="P8" s="40">
        <f t="shared" ref="P8:P11" si="13">L8/D8%</f>
        <v>0</v>
      </c>
      <c r="Q8" s="33">
        <f t="shared" ref="Q8:Q16" si="14">M8/E8*100</f>
        <v>0</v>
      </c>
      <c r="R8" s="33"/>
      <c r="S8" s="40">
        <f t="shared" ref="S8:S10" si="15">O8/G8%</f>
        <v>0</v>
      </c>
      <c r="T8" s="40"/>
      <c r="U8" s="40"/>
      <c r="V8" s="40"/>
      <c r="W8" s="40"/>
      <c r="X8" s="49"/>
    </row>
    <row r="9" spans="1:24" ht="43.5" customHeight="1">
      <c r="A9" s="37" t="s">
        <v>10</v>
      </c>
      <c r="B9" s="38" t="s">
        <v>57</v>
      </c>
      <c r="C9" s="41" t="s">
        <v>3</v>
      </c>
      <c r="D9" s="55">
        <f t="shared" ref="D9:D10" si="16">E9+G9</f>
        <v>13553.546</v>
      </c>
      <c r="E9" s="55">
        <v>12734.4</v>
      </c>
      <c r="F9" s="55">
        <v>0</v>
      </c>
      <c r="G9" s="55">
        <v>819.14599999999996</v>
      </c>
      <c r="H9" s="41">
        <f t="shared" ref="H9:H10" si="17">I9+K9</f>
        <v>0</v>
      </c>
      <c r="I9" s="41">
        <v>0</v>
      </c>
      <c r="J9" s="41">
        <v>0</v>
      </c>
      <c r="K9" s="41">
        <v>0</v>
      </c>
      <c r="L9" s="55">
        <f t="shared" ref="L9:L10" si="18">M9+O9</f>
        <v>0</v>
      </c>
      <c r="M9" s="55">
        <v>0</v>
      </c>
      <c r="N9" s="55">
        <v>0</v>
      </c>
      <c r="O9" s="55">
        <v>0</v>
      </c>
      <c r="P9" s="40"/>
      <c r="Q9" s="39"/>
      <c r="R9" s="33"/>
      <c r="S9" s="40"/>
      <c r="T9" s="40"/>
      <c r="U9" s="40"/>
      <c r="V9" s="40"/>
      <c r="W9" s="40"/>
      <c r="X9" s="49"/>
    </row>
    <row r="10" spans="1:24" ht="63.75">
      <c r="A10" s="37" t="s">
        <v>11</v>
      </c>
      <c r="B10" s="38" t="s">
        <v>56</v>
      </c>
      <c r="C10" s="41" t="s">
        <v>3</v>
      </c>
      <c r="D10" s="55">
        <f t="shared" si="16"/>
        <v>61645.646999999997</v>
      </c>
      <c r="E10" s="53">
        <v>58385.7</v>
      </c>
      <c r="F10" s="53">
        <v>0</v>
      </c>
      <c r="G10" s="53">
        <v>3259.9470000000001</v>
      </c>
      <c r="H10" s="41">
        <f t="shared" si="17"/>
        <v>0</v>
      </c>
      <c r="I10" s="41">
        <v>0</v>
      </c>
      <c r="J10" s="41">
        <v>0</v>
      </c>
      <c r="K10" s="41">
        <v>0</v>
      </c>
      <c r="L10" s="55">
        <f t="shared" si="18"/>
        <v>0</v>
      </c>
      <c r="M10" s="53">
        <v>0</v>
      </c>
      <c r="N10" s="53">
        <v>0</v>
      </c>
      <c r="O10" s="53">
        <v>0</v>
      </c>
      <c r="P10" s="41">
        <f t="shared" si="13"/>
        <v>0</v>
      </c>
      <c r="Q10" s="39">
        <f t="shared" si="14"/>
        <v>0</v>
      </c>
      <c r="R10" s="33"/>
      <c r="S10" s="41">
        <f t="shared" si="15"/>
        <v>0</v>
      </c>
      <c r="T10" s="40"/>
      <c r="U10" s="40"/>
      <c r="V10" s="40"/>
      <c r="W10" s="40"/>
      <c r="X10" s="49"/>
    </row>
    <row r="11" spans="1:24" hidden="1">
      <c r="A11" s="36" t="s">
        <v>32</v>
      </c>
      <c r="B11" s="116" t="s">
        <v>14</v>
      </c>
      <c r="C11" s="117"/>
      <c r="D11" s="33">
        <f>E11+F11+G11</f>
        <v>1598.951</v>
      </c>
      <c r="E11" s="33">
        <f>E12</f>
        <v>1598.951</v>
      </c>
      <c r="F11" s="33">
        <f t="shared" ref="F11:G11" si="19">F12</f>
        <v>0</v>
      </c>
      <c r="G11" s="33">
        <f t="shared" si="19"/>
        <v>0</v>
      </c>
      <c r="H11" s="50">
        <f>I11+J11+K11</f>
        <v>0</v>
      </c>
      <c r="I11" s="50">
        <f>I12</f>
        <v>0</v>
      </c>
      <c r="J11" s="50">
        <f t="shared" ref="J11:K11" si="20">J12</f>
        <v>0</v>
      </c>
      <c r="K11" s="50">
        <f t="shared" si="20"/>
        <v>0</v>
      </c>
      <c r="L11" s="33">
        <f>M11+N11+O11</f>
        <v>0</v>
      </c>
      <c r="M11" s="33">
        <f>M12</f>
        <v>0</v>
      </c>
      <c r="N11" s="33">
        <f t="shared" ref="N11:O11" si="21">N12</f>
        <v>0</v>
      </c>
      <c r="O11" s="33">
        <f t="shared" si="21"/>
        <v>0</v>
      </c>
      <c r="P11" s="40">
        <f t="shared" si="13"/>
        <v>0</v>
      </c>
      <c r="Q11" s="33">
        <f t="shared" si="14"/>
        <v>0</v>
      </c>
      <c r="R11" s="33"/>
      <c r="S11" s="40"/>
      <c r="T11" s="40"/>
      <c r="U11" s="40"/>
      <c r="V11" s="40"/>
      <c r="W11" s="40"/>
      <c r="X11" s="49"/>
    </row>
    <row r="12" spans="1:24" ht="38.25" hidden="1">
      <c r="A12" s="37" t="s">
        <v>98</v>
      </c>
      <c r="B12" s="38" t="s">
        <v>99</v>
      </c>
      <c r="C12" s="39"/>
      <c r="D12" s="39">
        <f t="shared" ref="D12" si="22">E12+G12</f>
        <v>1598.951</v>
      </c>
      <c r="E12" s="42">
        <v>1598.951</v>
      </c>
      <c r="F12" s="42">
        <v>0</v>
      </c>
      <c r="G12" s="43">
        <v>0</v>
      </c>
      <c r="H12" s="51">
        <f t="shared" ref="H12" si="23">I12+K12</f>
        <v>0</v>
      </c>
      <c r="I12" s="51">
        <v>0</v>
      </c>
      <c r="J12" s="51">
        <v>0</v>
      </c>
      <c r="K12" s="51">
        <v>0</v>
      </c>
      <c r="L12" s="39">
        <v>0</v>
      </c>
      <c r="M12" s="42">
        <v>0</v>
      </c>
      <c r="N12" s="42">
        <v>0</v>
      </c>
      <c r="O12" s="42">
        <v>0</v>
      </c>
      <c r="P12" s="39">
        <f>L12/D12*100</f>
        <v>0</v>
      </c>
      <c r="Q12" s="39">
        <f t="shared" si="14"/>
        <v>0</v>
      </c>
      <c r="R12" s="33"/>
      <c r="S12" s="39"/>
      <c r="T12" s="40"/>
      <c r="U12" s="40"/>
      <c r="V12" s="40"/>
      <c r="W12" s="40"/>
      <c r="X12" s="49"/>
    </row>
    <row r="13" spans="1:24" ht="36" customHeight="1">
      <c r="A13" s="36" t="s">
        <v>32</v>
      </c>
      <c r="B13" s="100" t="s">
        <v>15</v>
      </c>
      <c r="C13" s="100"/>
      <c r="D13" s="33">
        <f>E13+F13+G13</f>
        <v>38202.697</v>
      </c>
      <c r="E13" s="33">
        <f>E14</f>
        <v>36180</v>
      </c>
      <c r="F13" s="33">
        <f>F14</f>
        <v>0</v>
      </c>
      <c r="G13" s="33">
        <f>G14</f>
        <v>2022.6969999999999</v>
      </c>
      <c r="H13" s="33">
        <f>I13+J13+K13</f>
        <v>100</v>
      </c>
      <c r="I13" s="33">
        <f>I14</f>
        <v>0</v>
      </c>
      <c r="J13" s="33">
        <f t="shared" ref="J13:K13" si="24">J14</f>
        <v>0</v>
      </c>
      <c r="K13" s="33">
        <f t="shared" si="24"/>
        <v>100</v>
      </c>
      <c r="L13" s="33">
        <f>M13+N13+O13</f>
        <v>1234.3109999999999</v>
      </c>
      <c r="M13" s="33">
        <f>M14</f>
        <v>1077.577</v>
      </c>
      <c r="N13" s="33">
        <f t="shared" ref="N13:O13" si="25">N14</f>
        <v>0</v>
      </c>
      <c r="O13" s="33">
        <f t="shared" si="25"/>
        <v>156.73400000000001</v>
      </c>
      <c r="P13" s="40">
        <f>L13/D13%</f>
        <v>3.2309525162582107</v>
      </c>
      <c r="Q13" s="33">
        <f t="shared" si="14"/>
        <v>2.978377556661139</v>
      </c>
      <c r="R13" s="33"/>
      <c r="S13" s="40">
        <f>O13/G13%</f>
        <v>7.7487631612643924</v>
      </c>
      <c r="T13" s="40">
        <f t="shared" si="2"/>
        <v>1234.3109999999999</v>
      </c>
      <c r="U13" s="40"/>
      <c r="V13" s="40"/>
      <c r="W13" s="40">
        <f t="shared" si="3"/>
        <v>156.73400000000001</v>
      </c>
      <c r="X13" s="49"/>
    </row>
    <row r="14" spans="1:24" ht="29.25" customHeight="1">
      <c r="A14" s="37" t="s">
        <v>33</v>
      </c>
      <c r="B14" s="44" t="s">
        <v>20</v>
      </c>
      <c r="C14" s="12" t="s">
        <v>3</v>
      </c>
      <c r="D14" s="53">
        <f t="shared" ref="D14" si="26">E14+G14</f>
        <v>38202.697</v>
      </c>
      <c r="E14" s="56">
        <v>36180</v>
      </c>
      <c r="F14" s="56">
        <v>0</v>
      </c>
      <c r="G14" s="56">
        <v>2022.6969999999999</v>
      </c>
      <c r="H14" s="39">
        <f>I14+K14</f>
        <v>100</v>
      </c>
      <c r="I14" s="39">
        <v>0</v>
      </c>
      <c r="J14" s="39">
        <v>0</v>
      </c>
      <c r="K14" s="39">
        <v>100</v>
      </c>
      <c r="L14" s="53">
        <f t="shared" ref="L14" si="27">M14+O14</f>
        <v>1234.3109999999999</v>
      </c>
      <c r="M14" s="53">
        <v>1077.577</v>
      </c>
      <c r="N14" s="53">
        <v>0</v>
      </c>
      <c r="O14" s="53">
        <v>156.73400000000001</v>
      </c>
      <c r="P14" s="39">
        <f>L14/D14*100</f>
        <v>3.2309525162582107</v>
      </c>
      <c r="Q14" s="39">
        <f t="shared" si="14"/>
        <v>2.978377556661139</v>
      </c>
      <c r="R14" s="39"/>
      <c r="S14" s="39">
        <f>O14/G14*100</f>
        <v>7.7487631612643924</v>
      </c>
      <c r="T14" s="41">
        <f t="shared" si="2"/>
        <v>1234.3109999999999</v>
      </c>
      <c r="U14" s="41"/>
      <c r="V14" s="41"/>
      <c r="W14" s="41">
        <f t="shared" si="3"/>
        <v>156.73400000000001</v>
      </c>
      <c r="X14" s="49"/>
    </row>
    <row r="15" spans="1:24" ht="24.75" customHeight="1">
      <c r="A15" s="36" t="s">
        <v>34</v>
      </c>
      <c r="B15" s="100" t="s">
        <v>16</v>
      </c>
      <c r="C15" s="100"/>
      <c r="D15" s="40">
        <f>E15+F15+G15</f>
        <v>51641</v>
      </c>
      <c r="E15" s="40">
        <f>E16</f>
        <v>41312.5</v>
      </c>
      <c r="F15" s="40">
        <f>F16</f>
        <v>0</v>
      </c>
      <c r="G15" s="40">
        <f>G16</f>
        <v>10328.5</v>
      </c>
      <c r="H15" s="40">
        <f>I15+J15+K15</f>
        <v>12.2841</v>
      </c>
      <c r="I15" s="40">
        <f>I16</f>
        <v>0</v>
      </c>
      <c r="J15" s="40">
        <f>J16</f>
        <v>0</v>
      </c>
      <c r="K15" s="40">
        <f>K16</f>
        <v>12.2841</v>
      </c>
      <c r="L15" s="40">
        <f>M15+N15+O15</f>
        <v>12.2841</v>
      </c>
      <c r="M15" s="40">
        <f>M16</f>
        <v>0</v>
      </c>
      <c r="N15" s="40">
        <f t="shared" ref="N15:O15" si="28">N16</f>
        <v>0</v>
      </c>
      <c r="O15" s="40">
        <f t="shared" si="28"/>
        <v>12.2841</v>
      </c>
      <c r="P15" s="40">
        <f>L15/D15%</f>
        <v>2.378749443271819E-2</v>
      </c>
      <c r="Q15" s="33">
        <f t="shared" si="14"/>
        <v>0</v>
      </c>
      <c r="R15" s="33"/>
      <c r="S15" s="40">
        <f>O15/G15%</f>
        <v>0.11893401752432591</v>
      </c>
      <c r="T15" s="40"/>
      <c r="U15" s="40"/>
      <c r="V15" s="40"/>
      <c r="W15" s="40"/>
      <c r="X15" s="49"/>
    </row>
    <row r="16" spans="1:24" ht="66" customHeight="1">
      <c r="A16" s="37" t="s">
        <v>35</v>
      </c>
      <c r="B16" s="45" t="s">
        <v>100</v>
      </c>
      <c r="C16" s="46" t="s">
        <v>3</v>
      </c>
      <c r="D16" s="53">
        <f t="shared" ref="D16" si="29">E16+G16</f>
        <v>51641</v>
      </c>
      <c r="E16" s="56">
        <v>41312.5</v>
      </c>
      <c r="F16" s="56">
        <v>0</v>
      </c>
      <c r="G16" s="56">
        <v>10328.5</v>
      </c>
      <c r="H16" s="39">
        <f t="shared" ref="H16" si="30">I16+K16</f>
        <v>12.2841</v>
      </c>
      <c r="I16" s="39">
        <v>0</v>
      </c>
      <c r="J16" s="39">
        <v>0</v>
      </c>
      <c r="K16" s="39">
        <f>O16</f>
        <v>12.2841</v>
      </c>
      <c r="L16" s="53">
        <f t="shared" ref="L16" si="31">M16+O16</f>
        <v>12.2841</v>
      </c>
      <c r="M16" s="53">
        <v>0</v>
      </c>
      <c r="N16" s="53">
        <v>0</v>
      </c>
      <c r="O16" s="53">
        <v>12.2841</v>
      </c>
      <c r="P16" s="39">
        <f>L16/D16*100</f>
        <v>2.3787494432718187E-2</v>
      </c>
      <c r="Q16" s="39">
        <f t="shared" si="14"/>
        <v>0</v>
      </c>
      <c r="R16" s="39"/>
      <c r="S16" s="39">
        <f t="shared" ref="S16" si="32">O16/G16*100</f>
        <v>0.11893401752432591</v>
      </c>
      <c r="T16" s="40"/>
      <c r="U16" s="40"/>
      <c r="V16" s="40"/>
      <c r="W16" s="40"/>
      <c r="X16" s="49"/>
    </row>
    <row r="17" ht="24.75" customHeight="1"/>
  </sheetData>
  <mergeCells count="13"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2016-10-07T04:31:13Z</cp:lastPrinted>
  <dcterms:created xsi:type="dcterms:W3CDTF">2012-05-22T08:33:39Z</dcterms:created>
  <dcterms:modified xsi:type="dcterms:W3CDTF">2016-10-07T04:32:09Z</dcterms:modified>
</cp:coreProperties>
</file>