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200" windowHeight="1143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муниципальные!$A$4:$AB$20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T18" i="33"/>
  <c r="S16" l="1"/>
  <c r="P16" s="1"/>
  <c r="G9" l="1"/>
  <c r="H9"/>
  <c r="I9"/>
  <c r="J9"/>
  <c r="K9"/>
  <c r="M9"/>
  <c r="N9"/>
  <c r="O9"/>
  <c r="Q9"/>
  <c r="R9"/>
  <c r="U9"/>
  <c r="V9"/>
  <c r="W9"/>
  <c r="AA16"/>
  <c r="T16"/>
  <c r="L16"/>
  <c r="D17"/>
  <c r="E17"/>
  <c r="G17"/>
  <c r="H17"/>
  <c r="I17"/>
  <c r="J17"/>
  <c r="K17"/>
  <c r="M17"/>
  <c r="N17"/>
  <c r="O17"/>
  <c r="Q17"/>
  <c r="R17"/>
  <c r="U17"/>
  <c r="V17"/>
  <c r="W17"/>
  <c r="AA17" l="1"/>
  <c r="X16"/>
  <c r="G6" l="1"/>
  <c r="H6"/>
  <c r="I6"/>
  <c r="J6"/>
  <c r="K6"/>
  <c r="K5" l="1"/>
  <c r="I5"/>
  <c r="G5"/>
  <c r="J5"/>
  <c r="H5"/>
  <c r="F19" l="1"/>
  <c r="F20"/>
  <c r="F17" l="1"/>
  <c r="F7" l="1"/>
  <c r="F13"/>
  <c r="F14"/>
  <c r="F9" l="1"/>
  <c r="F6"/>
  <c r="F5" l="1"/>
  <c r="AA20" l="1"/>
  <c r="AA19"/>
  <c r="AA18"/>
  <c r="AA15"/>
  <c r="AA14"/>
  <c r="AA13"/>
  <c r="AA12"/>
  <c r="AA11"/>
  <c r="AA10"/>
  <c r="AA8"/>
  <c r="Y7"/>
  <c r="AA7"/>
  <c r="S15"/>
  <c r="S18"/>
  <c r="S19"/>
  <c r="S20"/>
  <c r="S8"/>
  <c r="S10"/>
  <c r="S11"/>
  <c r="P11" s="1"/>
  <c r="S12"/>
  <c r="P12" s="1"/>
  <c r="S13"/>
  <c r="P13" s="1"/>
  <c r="S14"/>
  <c r="P14" s="1"/>
  <c r="S7"/>
  <c r="T14"/>
  <c r="L14"/>
  <c r="T12"/>
  <c r="T13"/>
  <c r="L12"/>
  <c r="L13"/>
  <c r="Q6"/>
  <c r="R6"/>
  <c r="S9" l="1"/>
  <c r="S17"/>
  <c r="X14"/>
  <c r="S6"/>
  <c r="Q5"/>
  <c r="R5"/>
  <c r="X13"/>
  <c r="X12"/>
  <c r="P7"/>
  <c r="P8"/>
  <c r="P10"/>
  <c r="P15"/>
  <c r="P18"/>
  <c r="P19"/>
  <c r="P20"/>
  <c r="P9" l="1"/>
  <c r="P17"/>
  <c r="S5"/>
  <c r="P6"/>
  <c r="P5" l="1"/>
  <c r="U6" l="1"/>
  <c r="V6"/>
  <c r="W6"/>
  <c r="V5" l="1"/>
  <c r="W5"/>
  <c r="U5"/>
  <c r="E9" l="1"/>
  <c r="AA9"/>
  <c r="D9"/>
  <c r="L11"/>
  <c r="L15"/>
  <c r="L10"/>
  <c r="L9" l="1"/>
  <c r="E6"/>
  <c r="M6"/>
  <c r="N6"/>
  <c r="O6"/>
  <c r="D6"/>
  <c r="D5" s="1"/>
  <c r="N5" l="1"/>
  <c r="E5"/>
  <c r="O5"/>
  <c r="AA5" s="1"/>
  <c r="AA6"/>
  <c r="M5"/>
  <c r="Y5" s="1"/>
  <c r="Y6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T15" i="33" l="1"/>
  <c r="X15" l="1"/>
  <c r="T10" l="1"/>
  <c r="T8"/>
  <c r="L8"/>
  <c r="X10" l="1"/>
  <c r="X8"/>
  <c r="T11" l="1"/>
  <c r="T9" s="1"/>
  <c r="T19"/>
  <c r="T20"/>
  <c r="L18"/>
  <c r="L19"/>
  <c r="L20"/>
  <c r="T7"/>
  <c r="L7"/>
  <c r="L6" s="1"/>
  <c r="T17" l="1"/>
  <c r="L17"/>
  <c r="L5" s="1"/>
  <c r="X11"/>
  <c r="T6"/>
  <c r="X7"/>
  <c r="X20"/>
  <c r="X18"/>
  <c r="X19"/>
  <c r="X17" l="1"/>
  <c r="X6"/>
  <c r="T5"/>
  <c r="X9"/>
  <c r="X5" l="1"/>
</calcChain>
</file>

<file path=xl/sharedStrings.xml><?xml version="1.0" encoding="utf-8"?>
<sst xmlns="http://schemas.openxmlformats.org/spreadsheetml/2006/main" count="129" uniqueCount="80">
  <si>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</si>
  <si>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</si>
  <si>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</si>
  <si>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</si>
  <si>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</si>
  <si>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</si>
  <si>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</si>
  <si>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</si>
  <si>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</si>
  <si>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</si>
  <si>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</si>
  <si>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</si>
  <si>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</si>
  <si>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</si>
  <si>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</si>
  <si>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</si>
  <si>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</si>
  <si>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</si>
  <si>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</si>
  <si>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</si>
  <si>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</si>
  <si>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</si>
  <si>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</si>
  <si>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</si>
  <si>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3</t>
  </si>
  <si>
    <t>4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</si>
  <si>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</si>
  <si>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</si>
  <si>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</si>
  <si>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</si>
  <si>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</si>
  <si>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</si>
  <si>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</si>
  <si>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</si>
  <si>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</si>
  <si>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</si>
  <si>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</si>
  <si>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</si>
  <si>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</si>
  <si>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</si>
  <si>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</si>
  <si>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</si>
  <si>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</si>
  <si>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</si>
  <si>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</si>
  <si>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</si>
  <si>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</si>
  <si>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</si>
  <si>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</si>
  <si>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</si>
  <si>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</si>
  <si>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</si>
  <si>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</si>
  <si>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</si>
  <si>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</si>
  <si>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</si>
  <si>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</si>
  <si>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</si>
  <si>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</si>
  <si>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</si>
  <si>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</si>
  <si>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</si>
  <si>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</si>
  <si>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</si>
  <si>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</si>
  <si>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</si>
  <si>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</si>
  <si>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</si>
  <si>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</si>
  <si>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</si>
  <si>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плану 2016 года</t>
  </si>
  <si>
    <t xml:space="preserve">Всего </t>
  </si>
  <si>
    <t>Причины низкого исполнения</t>
  </si>
  <si>
    <t>16</t>
  </si>
  <si>
    <t>ПЛАН на 9 месяцев 2016 год (рублей)</t>
  </si>
  <si>
    <t>9.2.9</t>
  </si>
  <si>
    <t>Установка дорожных знаков и восстановление искусственных дорожных неровностей</t>
  </si>
  <si>
    <t>Профинансировано  на 01.01.2017  (рублей)</t>
  </si>
  <si>
    <t>Кассовый расход по 01.01.2017  (рублей)</t>
  </si>
  <si>
    <t xml:space="preserve">Заключен МК с ООО "РадиоСтрой" № 0187300012816000232-0280325-01 от 27.06.2016г. на сумму 877 334,58 руб., по фактически сложившемуся объему работ было подписано соглашение о расторжении от 30.12.2016г. На сумму 634103,39 руб.,образовалась экономия.          Приобретение оборудования -     денежные средства перераспределены с содержания и обслуживания системы видеонаблюдения и доведены департаментом финансов 07.09.2016г., аукцион по поставке и монтажу оборудования для городской системы видеонаблюдения признан нексостоявшимся (протокол № 0187300012816000444-3 от 01.11.2016г.).  Принято решение объявить "переходящие торги",  были отменены во избежание нарушения ст. 219 Бюджетного кодекса РФ о том, что в связи с отсутствием лимитов БС заказчик не имеет право заключать и подписывать контракт. В январе 2017 года будут направлены документы на уточнение востребованных остатков денежных средств 2016 г., с целью выделения остатков средств в 2017 году, чтолбы иметь возможность провести аукцион на поставку и монтаж оборудования для городской системы видеонаблюдения.  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</si>
</sst>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54"/>
  <sheetViews>
    <sheetView tabSelected="1" view="pageBreakPreview" zoomScale="51" zoomScaleNormal="46" zoomScaleSheetLayoutView="51" workbookViewId="0">
      <pane ySplit="3" topLeftCell="A4" activePane="bottomLeft" state="frozen"/>
      <selection pane="bottomLeft" activeCell="C17" sqref="C17:C19"/>
    </sheetView>
  </sheetViews>
  <sheetFormatPr defaultColWidth="9.140625" defaultRowHeight="18.75"/>
  <cols>
    <col min="1" max="1" width="10" style="13" customWidth="1"/>
    <col min="2" max="2" width="54.85546875" style="9" customWidth="1"/>
    <col min="3" max="3" width="13.140625" style="9" customWidth="1"/>
    <col min="4" max="11" width="23.28515625" style="9" hidden="1" customWidth="1"/>
    <col min="12" max="14" width="23.28515625" style="9" customWidth="1"/>
    <col min="15" max="15" width="23" style="9" customWidth="1"/>
    <col min="16" max="16" width="24.5703125" style="9" customWidth="1"/>
    <col min="17" max="17" width="22.5703125" style="9" customWidth="1"/>
    <col min="18" max="18" width="22" style="9" customWidth="1"/>
    <col min="19" max="19" width="26.7109375" style="9" customWidth="1"/>
    <col min="20" max="21" width="24.42578125" style="11" customWidth="1"/>
    <col min="22" max="22" width="22" style="11" customWidth="1"/>
    <col min="23" max="23" width="23.140625" style="11" customWidth="1"/>
    <col min="24" max="24" width="17.140625" style="12" customWidth="1"/>
    <col min="25" max="25" width="14.140625" style="12" customWidth="1"/>
    <col min="26" max="26" width="17.5703125" style="12" bestFit="1" customWidth="1"/>
    <col min="27" max="27" width="13.7109375" style="12" customWidth="1"/>
    <col min="28" max="28" width="93.42578125" style="9" customWidth="1"/>
    <col min="29" max="16384" width="9.140625" style="9"/>
  </cols>
  <sheetData>
    <row r="1" spans="1:31" s="6" customFormat="1" ht="62.25" customHeight="1">
      <c r="A1" s="57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31" s="7" customFormat="1" ht="56.25">
      <c r="A2" s="59" t="s">
        <v>0</v>
      </c>
      <c r="B2" s="4" t="s">
        <v>1</v>
      </c>
      <c r="C2" s="60" t="s">
        <v>16</v>
      </c>
      <c r="D2" s="66" t="s">
        <v>57</v>
      </c>
      <c r="E2" s="66" t="s">
        <v>58</v>
      </c>
      <c r="F2" s="34" t="s">
        <v>74</v>
      </c>
      <c r="G2" s="35"/>
      <c r="H2" s="35"/>
      <c r="I2" s="35"/>
      <c r="J2" s="35"/>
      <c r="K2" s="36"/>
      <c r="L2" s="61" t="s">
        <v>56</v>
      </c>
      <c r="M2" s="61"/>
      <c r="N2" s="61"/>
      <c r="O2" s="61"/>
      <c r="P2" s="62" t="s">
        <v>77</v>
      </c>
      <c r="Q2" s="62"/>
      <c r="R2" s="62"/>
      <c r="S2" s="62"/>
      <c r="T2" s="62" t="s">
        <v>78</v>
      </c>
      <c r="U2" s="62"/>
      <c r="V2" s="62"/>
      <c r="W2" s="62"/>
      <c r="X2" s="63" t="s">
        <v>70</v>
      </c>
      <c r="Y2" s="64"/>
      <c r="Z2" s="64"/>
      <c r="AA2" s="65"/>
      <c r="AB2" s="56" t="s">
        <v>72</v>
      </c>
    </row>
    <row r="3" spans="1:31" s="7" customFormat="1" ht="37.5">
      <c r="A3" s="59"/>
      <c r="B3" s="40" t="s">
        <v>2</v>
      </c>
      <c r="C3" s="60"/>
      <c r="D3" s="67"/>
      <c r="E3" s="67"/>
      <c r="F3" s="40" t="s">
        <v>71</v>
      </c>
      <c r="G3" s="42"/>
      <c r="H3" s="42"/>
      <c r="I3" s="41" t="s">
        <v>22</v>
      </c>
      <c r="J3" s="41" t="s">
        <v>59</v>
      </c>
      <c r="K3" s="41" t="s">
        <v>23</v>
      </c>
      <c r="L3" s="41" t="s">
        <v>21</v>
      </c>
      <c r="M3" s="41" t="s">
        <v>22</v>
      </c>
      <c r="N3" s="41" t="s">
        <v>59</v>
      </c>
      <c r="O3" s="41" t="s">
        <v>23</v>
      </c>
      <c r="P3" s="48" t="s">
        <v>21</v>
      </c>
      <c r="Q3" s="48" t="s">
        <v>22</v>
      </c>
      <c r="R3" s="48" t="s">
        <v>59</v>
      </c>
      <c r="S3" s="48" t="s">
        <v>23</v>
      </c>
      <c r="T3" s="41" t="s">
        <v>21</v>
      </c>
      <c r="U3" s="41" t="s">
        <v>22</v>
      </c>
      <c r="V3" s="41" t="s">
        <v>59</v>
      </c>
      <c r="W3" s="41" t="s">
        <v>23</v>
      </c>
      <c r="X3" s="5" t="s">
        <v>21</v>
      </c>
      <c r="Y3" s="5" t="s">
        <v>22</v>
      </c>
      <c r="Z3" s="5" t="s">
        <v>59</v>
      </c>
      <c r="AA3" s="5" t="s">
        <v>23</v>
      </c>
      <c r="AB3" s="56"/>
    </row>
    <row r="4" spans="1:31" s="7" customFormat="1">
      <c r="A4" s="39" t="s">
        <v>7</v>
      </c>
      <c r="B4" s="39" t="s">
        <v>13</v>
      </c>
      <c r="C4" s="39" t="s">
        <v>24</v>
      </c>
      <c r="D4" s="39" t="s">
        <v>25</v>
      </c>
      <c r="E4" s="39" t="s">
        <v>14</v>
      </c>
      <c r="F4" s="39" t="s">
        <v>25</v>
      </c>
      <c r="G4" s="39" t="s">
        <v>44</v>
      </c>
      <c r="H4" s="39" t="s">
        <v>15</v>
      </c>
      <c r="I4" s="39" t="s">
        <v>28</v>
      </c>
      <c r="J4" s="39" t="s">
        <v>38</v>
      </c>
      <c r="K4" s="39" t="s">
        <v>39</v>
      </c>
      <c r="L4" s="46" t="s">
        <v>25</v>
      </c>
      <c r="M4" s="46" t="s">
        <v>14</v>
      </c>
      <c r="N4" s="46" t="s">
        <v>26</v>
      </c>
      <c r="O4" s="46" t="s">
        <v>44</v>
      </c>
      <c r="P4" s="47" t="s">
        <v>15</v>
      </c>
      <c r="Q4" s="47" t="s">
        <v>28</v>
      </c>
      <c r="R4" s="47" t="s">
        <v>38</v>
      </c>
      <c r="S4" s="47" t="s">
        <v>39</v>
      </c>
      <c r="T4" s="49" t="s">
        <v>15</v>
      </c>
      <c r="U4" s="49" t="s">
        <v>28</v>
      </c>
      <c r="V4" s="49" t="s">
        <v>38</v>
      </c>
      <c r="W4" s="49" t="s">
        <v>39</v>
      </c>
      <c r="X4" s="49" t="s">
        <v>40</v>
      </c>
      <c r="Y4" s="49" t="s">
        <v>41</v>
      </c>
      <c r="Z4" s="49" t="s">
        <v>42</v>
      </c>
      <c r="AA4" s="49" t="s">
        <v>43</v>
      </c>
      <c r="AB4" s="49" t="s">
        <v>73</v>
      </c>
    </row>
    <row r="5" spans="1:31" s="7" customFormat="1" ht="122.25" customHeight="1">
      <c r="A5" s="1" t="s">
        <v>28</v>
      </c>
      <c r="B5" s="53" t="s">
        <v>11</v>
      </c>
      <c r="C5" s="53"/>
      <c r="D5" s="3">
        <f t="shared" ref="D5:W5" si="0">D6+D9+D17</f>
        <v>2382422</v>
      </c>
      <c r="E5" s="3">
        <f t="shared" si="0"/>
        <v>1861100</v>
      </c>
      <c r="F5" s="3">
        <f t="shared" si="0"/>
        <v>7187482</v>
      </c>
      <c r="G5" s="3">
        <f t="shared" si="0"/>
        <v>2730162</v>
      </c>
      <c r="H5" s="3">
        <f t="shared" si="0"/>
        <v>1695300</v>
      </c>
      <c r="I5" s="3">
        <f t="shared" si="0"/>
        <v>67500</v>
      </c>
      <c r="J5" s="3">
        <f t="shared" si="0"/>
        <v>0</v>
      </c>
      <c r="K5" s="3">
        <f t="shared" si="0"/>
        <v>4173365</v>
      </c>
      <c r="L5" s="3">
        <f t="shared" si="0"/>
        <v>9697971</v>
      </c>
      <c r="M5" s="3">
        <f t="shared" si="0"/>
        <v>215000</v>
      </c>
      <c r="N5" s="3">
        <f t="shared" si="0"/>
        <v>0</v>
      </c>
      <c r="O5" s="3">
        <f t="shared" si="0"/>
        <v>9482971</v>
      </c>
      <c r="P5" s="3">
        <f t="shared" si="0"/>
        <v>6047788.6600000001</v>
      </c>
      <c r="Q5" s="3">
        <f t="shared" si="0"/>
        <v>213730.45</v>
      </c>
      <c r="R5" s="3">
        <f t="shared" si="0"/>
        <v>0</v>
      </c>
      <c r="S5" s="3">
        <f t="shared" si="0"/>
        <v>5834058.21</v>
      </c>
      <c r="T5" s="3">
        <f t="shared" si="0"/>
        <v>6047788.6600000001</v>
      </c>
      <c r="U5" s="3">
        <f t="shared" si="0"/>
        <v>213730.45</v>
      </c>
      <c r="V5" s="3">
        <f t="shared" si="0"/>
        <v>0</v>
      </c>
      <c r="W5" s="3">
        <f t="shared" si="0"/>
        <v>5834058.21</v>
      </c>
      <c r="X5" s="2">
        <f t="shared" ref="X5:Y7" si="1">T5/L5*100</f>
        <v>62.361381159007387</v>
      </c>
      <c r="Y5" s="2">
        <f t="shared" si="1"/>
        <v>99.40951162790698</v>
      </c>
      <c r="Z5" s="2"/>
      <c r="AA5" s="2">
        <f t="shared" ref="AA5:AA20" si="2">W5/O5*100</f>
        <v>61.521417813046142</v>
      </c>
      <c r="AB5" s="32"/>
    </row>
    <row r="6" spans="1:31" s="8" customFormat="1" ht="37.5">
      <c r="A6" s="1" t="s">
        <v>29</v>
      </c>
      <c r="B6" s="43" t="s">
        <v>18</v>
      </c>
      <c r="C6" s="38"/>
      <c r="D6" s="3">
        <f>SUM(D7:D8)</f>
        <v>728100</v>
      </c>
      <c r="E6" s="3">
        <f t="shared" ref="E6:W6" si="3">SUM(E7:E8)</f>
        <v>1188600</v>
      </c>
      <c r="F6" s="3">
        <f t="shared" si="3"/>
        <v>2260111</v>
      </c>
      <c r="G6" s="3">
        <f t="shared" si="3"/>
        <v>1092100</v>
      </c>
      <c r="H6" s="3">
        <f t="shared" si="3"/>
        <v>1552800</v>
      </c>
      <c r="I6" s="3">
        <f t="shared" si="3"/>
        <v>67500</v>
      </c>
      <c r="J6" s="3">
        <f t="shared" si="3"/>
        <v>0</v>
      </c>
      <c r="K6" s="3">
        <f t="shared" si="3"/>
        <v>1849200</v>
      </c>
      <c r="L6" s="3">
        <f>SUM(L7:L8)</f>
        <v>4641600</v>
      </c>
      <c r="M6" s="3">
        <f>SUM(M7:M8)</f>
        <v>215000</v>
      </c>
      <c r="N6" s="3">
        <f>SUM(N7:N8)</f>
        <v>0</v>
      </c>
      <c r="O6" s="3">
        <f>SUM(O7:O8)</f>
        <v>4426600</v>
      </c>
      <c r="P6" s="3">
        <f t="shared" si="3"/>
        <v>1054066.03</v>
      </c>
      <c r="Q6" s="3">
        <f t="shared" si="3"/>
        <v>213730.45</v>
      </c>
      <c r="R6" s="3">
        <f t="shared" si="3"/>
        <v>0</v>
      </c>
      <c r="S6" s="3">
        <f t="shared" si="3"/>
        <v>840335.58000000007</v>
      </c>
      <c r="T6" s="3">
        <f t="shared" si="3"/>
        <v>1054066.03</v>
      </c>
      <c r="U6" s="3">
        <f t="shared" si="3"/>
        <v>213730.45</v>
      </c>
      <c r="V6" s="3">
        <f t="shared" si="3"/>
        <v>0</v>
      </c>
      <c r="W6" s="3">
        <f t="shared" si="3"/>
        <v>840335.58000000007</v>
      </c>
      <c r="X6" s="2">
        <f t="shared" si="1"/>
        <v>22.709109574284732</v>
      </c>
      <c r="Y6" s="2">
        <f t="shared" si="1"/>
        <v>99.40951162790698</v>
      </c>
      <c r="Z6" s="2"/>
      <c r="AA6" s="2">
        <f t="shared" si="2"/>
        <v>18.983770388108255</v>
      </c>
      <c r="AB6" s="31"/>
    </row>
    <row r="7" spans="1:31" s="7" customFormat="1" ht="37.5">
      <c r="A7" s="44" t="s">
        <v>30</v>
      </c>
      <c r="B7" s="45" t="s">
        <v>60</v>
      </c>
      <c r="C7" s="37" t="s">
        <v>12</v>
      </c>
      <c r="D7" s="27">
        <v>0</v>
      </c>
      <c r="E7" s="27">
        <v>96500</v>
      </c>
      <c r="F7" s="27">
        <f t="shared" ref="F7:F14" si="4">E7+D7</f>
        <v>96500</v>
      </c>
      <c r="G7" s="27">
        <v>0</v>
      </c>
      <c r="H7" s="27">
        <v>96400</v>
      </c>
      <c r="I7" s="27">
        <v>67500</v>
      </c>
      <c r="J7" s="27">
        <v>0</v>
      </c>
      <c r="K7" s="27">
        <v>29000</v>
      </c>
      <c r="L7" s="25">
        <f t="shared" ref="L7:L8" si="5">M7+O7</f>
        <v>272900</v>
      </c>
      <c r="M7" s="25">
        <v>215000</v>
      </c>
      <c r="N7" s="25">
        <v>0</v>
      </c>
      <c r="O7" s="25">
        <v>57900</v>
      </c>
      <c r="P7" s="26">
        <f t="shared" ref="P7:P20" si="6">Q7+R7+S7</f>
        <v>271047.61</v>
      </c>
      <c r="Q7" s="25">
        <v>213730.45</v>
      </c>
      <c r="R7" s="25">
        <v>0</v>
      </c>
      <c r="S7" s="25">
        <f>W7</f>
        <v>57317.16</v>
      </c>
      <c r="T7" s="26">
        <f t="shared" ref="T7:T8" si="7">U7+W7</f>
        <v>271047.61</v>
      </c>
      <c r="U7" s="26">
        <v>213730.45</v>
      </c>
      <c r="V7" s="26">
        <v>0</v>
      </c>
      <c r="W7" s="26">
        <v>57317.16</v>
      </c>
      <c r="X7" s="26">
        <f t="shared" si="1"/>
        <v>99.321220227189443</v>
      </c>
      <c r="Y7" s="26">
        <f t="shared" si="1"/>
        <v>99.40951162790698</v>
      </c>
      <c r="Z7" s="26"/>
      <c r="AA7" s="26">
        <f t="shared" si="2"/>
        <v>98.993367875647678</v>
      </c>
      <c r="AB7" s="33"/>
    </row>
    <row r="8" spans="1:31" s="50" customFormat="1" ht="315.75" customHeight="1">
      <c r="A8" s="51" t="s">
        <v>31</v>
      </c>
      <c r="B8" s="52" t="s">
        <v>19</v>
      </c>
      <c r="C8" s="37" t="s">
        <v>4</v>
      </c>
      <c r="D8" s="27">
        <v>728100</v>
      </c>
      <c r="E8" s="27">
        <v>1092100</v>
      </c>
      <c r="F8" s="27">
        <v>2163611</v>
      </c>
      <c r="G8" s="27">
        <v>1092100</v>
      </c>
      <c r="H8" s="27">
        <v>1456400</v>
      </c>
      <c r="I8" s="27">
        <v>0</v>
      </c>
      <c r="J8" s="27">
        <v>0</v>
      </c>
      <c r="K8" s="27">
        <v>1820200</v>
      </c>
      <c r="L8" s="25">
        <f t="shared" si="5"/>
        <v>4368700</v>
      </c>
      <c r="M8" s="25">
        <v>0</v>
      </c>
      <c r="N8" s="25">
        <v>0</v>
      </c>
      <c r="O8" s="25">
        <v>4368700</v>
      </c>
      <c r="P8" s="26">
        <f t="shared" si="6"/>
        <v>783018.42</v>
      </c>
      <c r="Q8" s="25">
        <v>0</v>
      </c>
      <c r="R8" s="25">
        <v>0</v>
      </c>
      <c r="S8" s="25">
        <f t="shared" ref="S8:S20" si="8">W8</f>
        <v>783018.42</v>
      </c>
      <c r="T8" s="26">
        <f t="shared" si="7"/>
        <v>783018.42</v>
      </c>
      <c r="U8" s="26">
        <v>0</v>
      </c>
      <c r="V8" s="26">
        <v>0</v>
      </c>
      <c r="W8" s="26">
        <v>783018.42</v>
      </c>
      <c r="X8" s="26">
        <f t="shared" ref="X8:X20" si="9">T8/L8*100</f>
        <v>17.923373543617096</v>
      </c>
      <c r="Y8" s="26"/>
      <c r="Z8" s="26"/>
      <c r="AA8" s="26">
        <f t="shared" si="2"/>
        <v>17.923373543617096</v>
      </c>
      <c r="AB8" s="33" t="s">
        <v>79</v>
      </c>
      <c r="AC8" s="7"/>
      <c r="AD8" s="7"/>
      <c r="AE8" s="7"/>
    </row>
    <row r="9" spans="1:31" s="8" customFormat="1" ht="37.5">
      <c r="A9" s="1" t="s">
        <v>32</v>
      </c>
      <c r="B9" s="43" t="s">
        <v>20</v>
      </c>
      <c r="C9" s="38"/>
      <c r="D9" s="3">
        <f t="shared" ref="D9:E9" si="10">SUM(D10:D15)</f>
        <v>1601822</v>
      </c>
      <c r="E9" s="3">
        <f t="shared" si="10"/>
        <v>0</v>
      </c>
      <c r="F9" s="3">
        <f t="shared" ref="F9:W9" si="11">SUM(F10:F16)</f>
        <v>4069871</v>
      </c>
      <c r="G9" s="3">
        <f t="shared" si="11"/>
        <v>1505562</v>
      </c>
      <c r="H9" s="3">
        <f t="shared" si="11"/>
        <v>0</v>
      </c>
      <c r="I9" s="3">
        <f t="shared" si="11"/>
        <v>0</v>
      </c>
      <c r="J9" s="3">
        <f t="shared" si="11"/>
        <v>0</v>
      </c>
      <c r="K9" s="3">
        <f t="shared" si="11"/>
        <v>1599165</v>
      </c>
      <c r="L9" s="3">
        <f t="shared" si="11"/>
        <v>4069871</v>
      </c>
      <c r="M9" s="3">
        <f t="shared" si="11"/>
        <v>0</v>
      </c>
      <c r="N9" s="3">
        <f t="shared" si="11"/>
        <v>0</v>
      </c>
      <c r="O9" s="3">
        <f t="shared" si="11"/>
        <v>4069871</v>
      </c>
      <c r="P9" s="3">
        <f t="shared" si="11"/>
        <v>4007922.63</v>
      </c>
      <c r="Q9" s="3">
        <f t="shared" si="11"/>
        <v>0</v>
      </c>
      <c r="R9" s="3">
        <f t="shared" si="11"/>
        <v>0</v>
      </c>
      <c r="S9" s="3">
        <f t="shared" si="11"/>
        <v>4007922.63</v>
      </c>
      <c r="T9" s="3">
        <f t="shared" si="11"/>
        <v>4007922.63</v>
      </c>
      <c r="U9" s="3">
        <f t="shared" si="11"/>
        <v>0</v>
      </c>
      <c r="V9" s="3">
        <f t="shared" si="11"/>
        <v>0</v>
      </c>
      <c r="W9" s="3">
        <f t="shared" si="11"/>
        <v>4007922.63</v>
      </c>
      <c r="X9" s="2">
        <f t="shared" si="9"/>
        <v>98.477878782890173</v>
      </c>
      <c r="Y9" s="2"/>
      <c r="Z9" s="2"/>
      <c r="AA9" s="2">
        <f t="shared" si="2"/>
        <v>98.477878782890173</v>
      </c>
      <c r="AB9" s="31"/>
    </row>
    <row r="10" spans="1:31" s="7" customFormat="1" ht="56.25">
      <c r="A10" s="44" t="s">
        <v>33</v>
      </c>
      <c r="B10" s="45" t="s">
        <v>61</v>
      </c>
      <c r="C10" s="37" t="s">
        <v>5</v>
      </c>
      <c r="D10" s="27">
        <v>0</v>
      </c>
      <c r="E10" s="27">
        <v>0</v>
      </c>
      <c r="F10" s="27">
        <v>322000</v>
      </c>
      <c r="G10" s="27">
        <v>322000</v>
      </c>
      <c r="H10" s="27">
        <v>0</v>
      </c>
      <c r="I10" s="27">
        <v>0</v>
      </c>
      <c r="J10" s="27">
        <v>0</v>
      </c>
      <c r="K10" s="27">
        <v>0</v>
      </c>
      <c r="L10" s="25">
        <f>SUM(M10:O10)</f>
        <v>322000</v>
      </c>
      <c r="M10" s="25">
        <v>0</v>
      </c>
      <c r="N10" s="25">
        <v>0</v>
      </c>
      <c r="O10" s="25">
        <v>322000</v>
      </c>
      <c r="P10" s="26">
        <f t="shared" si="6"/>
        <v>322000</v>
      </c>
      <c r="Q10" s="25">
        <v>0</v>
      </c>
      <c r="R10" s="25">
        <v>0</v>
      </c>
      <c r="S10" s="25">
        <f t="shared" si="8"/>
        <v>322000</v>
      </c>
      <c r="T10" s="26">
        <f>U10+W10</f>
        <v>322000</v>
      </c>
      <c r="U10" s="26">
        <v>0</v>
      </c>
      <c r="V10" s="26">
        <v>0</v>
      </c>
      <c r="W10" s="26">
        <v>322000</v>
      </c>
      <c r="X10" s="26">
        <f t="shared" si="9"/>
        <v>100</v>
      </c>
      <c r="Y10" s="26"/>
      <c r="Z10" s="26"/>
      <c r="AA10" s="26">
        <f t="shared" si="2"/>
        <v>100</v>
      </c>
      <c r="AB10" s="32"/>
    </row>
    <row r="11" spans="1:31" s="7" customFormat="1" ht="56.25">
      <c r="A11" s="44" t="s">
        <v>34</v>
      </c>
      <c r="B11" s="45" t="s">
        <v>62</v>
      </c>
      <c r="C11" s="37" t="s">
        <v>4</v>
      </c>
      <c r="D11" s="27">
        <v>0</v>
      </c>
      <c r="E11" s="27">
        <v>0</v>
      </c>
      <c r="F11" s="27">
        <v>1968924</v>
      </c>
      <c r="G11" s="27">
        <v>1055672</v>
      </c>
      <c r="H11" s="27">
        <v>0</v>
      </c>
      <c r="I11" s="27">
        <v>0</v>
      </c>
      <c r="J11" s="27">
        <v>0</v>
      </c>
      <c r="K11" s="27">
        <v>0</v>
      </c>
      <c r="L11" s="25">
        <f t="shared" ref="L11:L16" si="12">SUM(M11:O11)</f>
        <v>1968924</v>
      </c>
      <c r="M11" s="25">
        <v>0</v>
      </c>
      <c r="N11" s="25">
        <v>0</v>
      </c>
      <c r="O11" s="25">
        <v>1968924</v>
      </c>
      <c r="P11" s="26">
        <f t="shared" si="6"/>
        <v>1906975.67</v>
      </c>
      <c r="Q11" s="25">
        <v>0</v>
      </c>
      <c r="R11" s="25">
        <v>0</v>
      </c>
      <c r="S11" s="25">
        <f t="shared" si="8"/>
        <v>1906975.67</v>
      </c>
      <c r="T11" s="26">
        <f t="shared" ref="T11:T20" si="13">U11+W11</f>
        <v>1906975.67</v>
      </c>
      <c r="U11" s="26">
        <v>0</v>
      </c>
      <c r="V11" s="26">
        <v>0</v>
      </c>
      <c r="W11" s="26">
        <v>1906975.67</v>
      </c>
      <c r="X11" s="26">
        <f t="shared" si="9"/>
        <v>96.853696232053636</v>
      </c>
      <c r="Y11" s="26"/>
      <c r="Z11" s="26"/>
      <c r="AA11" s="26">
        <f t="shared" si="2"/>
        <v>96.853696232053636</v>
      </c>
      <c r="AB11" s="32"/>
    </row>
    <row r="12" spans="1:31" s="7" customFormat="1" ht="75">
      <c r="A12" s="44" t="s">
        <v>35</v>
      </c>
      <c r="B12" s="45" t="s">
        <v>67</v>
      </c>
      <c r="C12" s="37" t="s">
        <v>4</v>
      </c>
      <c r="D12" s="25">
        <v>531428</v>
      </c>
      <c r="E12" s="27"/>
      <c r="F12" s="27">
        <v>527368</v>
      </c>
      <c r="G12" s="27"/>
      <c r="H12" s="27"/>
      <c r="I12" s="27">
        <v>0</v>
      </c>
      <c r="J12" s="27">
        <v>0</v>
      </c>
      <c r="K12" s="27">
        <v>528771</v>
      </c>
      <c r="L12" s="25">
        <f t="shared" si="12"/>
        <v>527368</v>
      </c>
      <c r="M12" s="25">
        <v>0</v>
      </c>
      <c r="N12" s="25">
        <v>0</v>
      </c>
      <c r="O12" s="25">
        <v>527368</v>
      </c>
      <c r="P12" s="26">
        <f t="shared" si="6"/>
        <v>527367.96</v>
      </c>
      <c r="Q12" s="25">
        <v>0</v>
      </c>
      <c r="R12" s="25">
        <v>0</v>
      </c>
      <c r="S12" s="25">
        <f t="shared" si="8"/>
        <v>527367.96</v>
      </c>
      <c r="T12" s="26">
        <f t="shared" si="13"/>
        <v>527367.96</v>
      </c>
      <c r="U12" s="26">
        <v>0</v>
      </c>
      <c r="V12" s="26">
        <v>0</v>
      </c>
      <c r="W12" s="26">
        <v>527367.96</v>
      </c>
      <c r="X12" s="26">
        <f t="shared" si="9"/>
        <v>99.999992415163604</v>
      </c>
      <c r="Y12" s="26"/>
      <c r="Z12" s="26"/>
      <c r="AA12" s="26">
        <f t="shared" si="2"/>
        <v>99.999992415163604</v>
      </c>
      <c r="AB12" s="32"/>
    </row>
    <row r="13" spans="1:31" s="7" customFormat="1">
      <c r="A13" s="44" t="s">
        <v>54</v>
      </c>
      <c r="B13" s="45" t="s">
        <v>68</v>
      </c>
      <c r="C13" s="37" t="s">
        <v>4</v>
      </c>
      <c r="D13" s="25">
        <v>993394</v>
      </c>
      <c r="E13" s="27"/>
      <c r="F13" s="27">
        <f t="shared" si="4"/>
        <v>993394</v>
      </c>
      <c r="G13" s="27"/>
      <c r="H13" s="27"/>
      <c r="I13" s="27">
        <v>0</v>
      </c>
      <c r="J13" s="27">
        <v>0</v>
      </c>
      <c r="K13" s="27">
        <v>993394</v>
      </c>
      <c r="L13" s="25">
        <f t="shared" si="12"/>
        <v>993394</v>
      </c>
      <c r="M13" s="25">
        <v>0</v>
      </c>
      <c r="N13" s="25">
        <v>0</v>
      </c>
      <c r="O13" s="25">
        <v>993394</v>
      </c>
      <c r="P13" s="26">
        <f t="shared" si="6"/>
        <v>993394</v>
      </c>
      <c r="Q13" s="25">
        <v>0</v>
      </c>
      <c r="R13" s="25">
        <v>0</v>
      </c>
      <c r="S13" s="25">
        <f t="shared" si="8"/>
        <v>993394</v>
      </c>
      <c r="T13" s="26">
        <f t="shared" si="13"/>
        <v>993394</v>
      </c>
      <c r="U13" s="26">
        <v>0</v>
      </c>
      <c r="V13" s="26">
        <v>0</v>
      </c>
      <c r="W13" s="26">
        <v>993394</v>
      </c>
      <c r="X13" s="26">
        <f t="shared" si="9"/>
        <v>100</v>
      </c>
      <c r="Y13" s="26"/>
      <c r="Z13" s="26"/>
      <c r="AA13" s="26">
        <f t="shared" si="2"/>
        <v>100</v>
      </c>
      <c r="AB13" s="33"/>
    </row>
    <row r="14" spans="1:31" s="7" customFormat="1" ht="93.75">
      <c r="A14" s="44" t="s">
        <v>65</v>
      </c>
      <c r="B14" s="45" t="s">
        <v>69</v>
      </c>
      <c r="C14" s="37" t="s">
        <v>3</v>
      </c>
      <c r="D14" s="27">
        <v>77000</v>
      </c>
      <c r="E14" s="27"/>
      <c r="F14" s="27">
        <f t="shared" si="4"/>
        <v>77000</v>
      </c>
      <c r="G14" s="27"/>
      <c r="H14" s="27"/>
      <c r="I14" s="27">
        <v>0</v>
      </c>
      <c r="J14" s="27">
        <v>0</v>
      </c>
      <c r="K14" s="27">
        <v>77000</v>
      </c>
      <c r="L14" s="25">
        <f t="shared" si="12"/>
        <v>77000</v>
      </c>
      <c r="M14" s="25">
        <v>0</v>
      </c>
      <c r="N14" s="25">
        <v>0</v>
      </c>
      <c r="O14" s="25">
        <v>77000</v>
      </c>
      <c r="P14" s="26">
        <f t="shared" si="6"/>
        <v>77000</v>
      </c>
      <c r="Q14" s="25">
        <v>0</v>
      </c>
      <c r="R14" s="25">
        <v>0</v>
      </c>
      <c r="S14" s="25">
        <f t="shared" si="8"/>
        <v>77000</v>
      </c>
      <c r="T14" s="26">
        <f t="shared" si="13"/>
        <v>77000</v>
      </c>
      <c r="U14" s="26">
        <v>0</v>
      </c>
      <c r="V14" s="26">
        <v>0</v>
      </c>
      <c r="W14" s="26">
        <v>77000</v>
      </c>
      <c r="X14" s="26">
        <f t="shared" si="9"/>
        <v>100</v>
      </c>
      <c r="Y14" s="26"/>
      <c r="Z14" s="26"/>
      <c r="AA14" s="26">
        <f t="shared" si="2"/>
        <v>100</v>
      </c>
      <c r="AB14" s="32"/>
    </row>
    <row r="15" spans="1:31" s="7" customFormat="1" ht="56.25">
      <c r="A15" s="44" t="s">
        <v>66</v>
      </c>
      <c r="B15" s="45" t="s">
        <v>63</v>
      </c>
      <c r="C15" s="37" t="s">
        <v>4</v>
      </c>
      <c r="D15" s="27">
        <v>0</v>
      </c>
      <c r="E15" s="27">
        <v>0</v>
      </c>
      <c r="F15" s="27">
        <v>99999</v>
      </c>
      <c r="G15" s="27">
        <v>127890</v>
      </c>
      <c r="H15" s="27">
        <v>0</v>
      </c>
      <c r="I15" s="27">
        <v>0</v>
      </c>
      <c r="J15" s="27">
        <v>0</v>
      </c>
      <c r="K15" s="27">
        <v>0</v>
      </c>
      <c r="L15" s="25">
        <f t="shared" si="12"/>
        <v>99999</v>
      </c>
      <c r="M15" s="25">
        <v>0</v>
      </c>
      <c r="N15" s="25">
        <v>0</v>
      </c>
      <c r="O15" s="25">
        <v>99999</v>
      </c>
      <c r="P15" s="26">
        <f t="shared" si="6"/>
        <v>99999</v>
      </c>
      <c r="Q15" s="25">
        <v>0</v>
      </c>
      <c r="R15" s="25">
        <v>0</v>
      </c>
      <c r="S15" s="25">
        <f t="shared" si="8"/>
        <v>99999</v>
      </c>
      <c r="T15" s="26">
        <f t="shared" si="13"/>
        <v>99999</v>
      </c>
      <c r="U15" s="26">
        <v>0</v>
      </c>
      <c r="V15" s="26">
        <v>0</v>
      </c>
      <c r="W15" s="26">
        <v>99999</v>
      </c>
      <c r="X15" s="26">
        <f t="shared" si="9"/>
        <v>100</v>
      </c>
      <c r="Y15" s="26"/>
      <c r="Z15" s="26"/>
      <c r="AA15" s="26">
        <f t="shared" si="2"/>
        <v>100</v>
      </c>
      <c r="AB15" s="32"/>
    </row>
    <row r="16" spans="1:31" s="7" customFormat="1" ht="56.25">
      <c r="A16" s="44" t="s">
        <v>75</v>
      </c>
      <c r="B16" s="45" t="s">
        <v>76</v>
      </c>
      <c r="C16" s="37" t="s">
        <v>4</v>
      </c>
      <c r="D16" s="27"/>
      <c r="E16" s="27"/>
      <c r="F16" s="27">
        <v>81186</v>
      </c>
      <c r="G16" s="27"/>
      <c r="H16" s="27"/>
      <c r="I16" s="27"/>
      <c r="J16" s="27"/>
      <c r="K16" s="27"/>
      <c r="L16" s="25">
        <f t="shared" si="12"/>
        <v>81186</v>
      </c>
      <c r="M16" s="25">
        <v>0</v>
      </c>
      <c r="N16" s="25">
        <v>0</v>
      </c>
      <c r="O16" s="25">
        <v>81186</v>
      </c>
      <c r="P16" s="26">
        <f t="shared" si="6"/>
        <v>81186</v>
      </c>
      <c r="Q16" s="25">
        <v>0</v>
      </c>
      <c r="R16" s="25">
        <v>0</v>
      </c>
      <c r="S16" s="25">
        <f t="shared" si="8"/>
        <v>81186</v>
      </c>
      <c r="T16" s="26">
        <f t="shared" si="13"/>
        <v>81186</v>
      </c>
      <c r="U16" s="26">
        <v>0</v>
      </c>
      <c r="V16" s="26">
        <v>0</v>
      </c>
      <c r="W16" s="26">
        <v>81186</v>
      </c>
      <c r="X16" s="26">
        <f t="shared" si="9"/>
        <v>100</v>
      </c>
      <c r="Y16" s="26"/>
      <c r="Z16" s="26"/>
      <c r="AA16" s="26">
        <f t="shared" si="2"/>
        <v>100</v>
      </c>
      <c r="AB16" s="32"/>
    </row>
    <row r="17" spans="1:28" s="8" customFormat="1" ht="75">
      <c r="A17" s="1" t="s">
        <v>36</v>
      </c>
      <c r="B17" s="43" t="s">
        <v>27</v>
      </c>
      <c r="C17" s="38"/>
      <c r="D17" s="3">
        <f>SUM(D18:D20)</f>
        <v>52500</v>
      </c>
      <c r="E17" s="3">
        <f t="shared" ref="E17:W17" si="14">SUM(E18:E20)</f>
        <v>672500</v>
      </c>
      <c r="F17" s="3">
        <f>F18+F19+F20</f>
        <v>857500</v>
      </c>
      <c r="G17" s="3">
        <f t="shared" ref="G17:K17" si="15">G18+G19+G20</f>
        <v>132500</v>
      </c>
      <c r="H17" s="3">
        <f t="shared" si="15"/>
        <v>142500</v>
      </c>
      <c r="I17" s="3">
        <f t="shared" si="15"/>
        <v>0</v>
      </c>
      <c r="J17" s="3">
        <f t="shared" si="15"/>
        <v>0</v>
      </c>
      <c r="K17" s="3">
        <f t="shared" si="15"/>
        <v>725000</v>
      </c>
      <c r="L17" s="3">
        <f>SUM(L18:L20)</f>
        <v>986500</v>
      </c>
      <c r="M17" s="3">
        <f>SUM(M18:M20)</f>
        <v>0</v>
      </c>
      <c r="N17" s="3">
        <f>SUM(N18:N20)</f>
        <v>0</v>
      </c>
      <c r="O17" s="3">
        <f>SUM(O18:O20)</f>
        <v>986500</v>
      </c>
      <c r="P17" s="3">
        <f t="shared" si="14"/>
        <v>985800</v>
      </c>
      <c r="Q17" s="3">
        <f t="shared" si="14"/>
        <v>0</v>
      </c>
      <c r="R17" s="3">
        <f t="shared" si="14"/>
        <v>0</v>
      </c>
      <c r="S17" s="3">
        <f t="shared" si="14"/>
        <v>985800</v>
      </c>
      <c r="T17" s="3">
        <f>SUM(T18:T20)</f>
        <v>985800</v>
      </c>
      <c r="U17" s="3">
        <f t="shared" si="14"/>
        <v>0</v>
      </c>
      <c r="V17" s="3">
        <f t="shared" si="14"/>
        <v>0</v>
      </c>
      <c r="W17" s="3">
        <f t="shared" si="14"/>
        <v>985800</v>
      </c>
      <c r="X17" s="2">
        <f t="shared" si="9"/>
        <v>99.929042067916868</v>
      </c>
      <c r="Y17" s="2"/>
      <c r="Z17" s="2"/>
      <c r="AA17" s="2">
        <f t="shared" si="2"/>
        <v>99.929042067916868</v>
      </c>
      <c r="AB17" s="31"/>
    </row>
    <row r="18" spans="1:28" s="7" customFormat="1">
      <c r="A18" s="54" t="s">
        <v>37</v>
      </c>
      <c r="B18" s="55" t="s">
        <v>64</v>
      </c>
      <c r="C18" s="37" t="s">
        <v>5</v>
      </c>
      <c r="D18" s="27">
        <v>52500</v>
      </c>
      <c r="E18" s="27">
        <v>352500</v>
      </c>
      <c r="F18" s="27">
        <v>537500</v>
      </c>
      <c r="G18" s="27">
        <v>132500</v>
      </c>
      <c r="H18" s="27">
        <v>142500</v>
      </c>
      <c r="I18" s="27">
        <v>0</v>
      </c>
      <c r="J18" s="27">
        <v>0</v>
      </c>
      <c r="K18" s="27">
        <v>405000</v>
      </c>
      <c r="L18" s="25">
        <f>M18+O18</f>
        <v>666500</v>
      </c>
      <c r="M18" s="25">
        <v>0</v>
      </c>
      <c r="N18" s="25">
        <v>0</v>
      </c>
      <c r="O18" s="25">
        <v>666500</v>
      </c>
      <c r="P18" s="26">
        <f t="shared" si="6"/>
        <v>665800</v>
      </c>
      <c r="Q18" s="27">
        <v>0</v>
      </c>
      <c r="R18" s="27">
        <v>0</v>
      </c>
      <c r="S18" s="25">
        <f t="shared" si="8"/>
        <v>665800</v>
      </c>
      <c r="T18" s="26">
        <f t="shared" si="13"/>
        <v>665800</v>
      </c>
      <c r="U18" s="26">
        <v>0</v>
      </c>
      <c r="V18" s="26">
        <v>0</v>
      </c>
      <c r="W18" s="26">
        <v>665800</v>
      </c>
      <c r="X18" s="26">
        <f t="shared" si="9"/>
        <v>99.894973743435855</v>
      </c>
      <c r="Y18" s="26"/>
      <c r="Z18" s="26"/>
      <c r="AA18" s="26">
        <f t="shared" si="2"/>
        <v>99.894973743435855</v>
      </c>
      <c r="AB18" s="33"/>
    </row>
    <row r="19" spans="1:28" s="7" customFormat="1">
      <c r="A19" s="54"/>
      <c r="B19" s="55"/>
      <c r="C19" s="28" t="s">
        <v>10</v>
      </c>
      <c r="D19" s="25">
        <v>0</v>
      </c>
      <c r="E19" s="25">
        <v>300000</v>
      </c>
      <c r="F19" s="27">
        <f>I19+J19+K19</f>
        <v>300000</v>
      </c>
      <c r="G19" s="25">
        <v>0</v>
      </c>
      <c r="H19" s="25">
        <v>0</v>
      </c>
      <c r="I19" s="25">
        <v>0</v>
      </c>
      <c r="J19" s="25">
        <v>0</v>
      </c>
      <c r="K19" s="25">
        <v>300000</v>
      </c>
      <c r="L19" s="25">
        <f>M19+O19</f>
        <v>300000</v>
      </c>
      <c r="M19" s="25">
        <v>0</v>
      </c>
      <c r="N19" s="25">
        <v>0</v>
      </c>
      <c r="O19" s="25">
        <v>300000</v>
      </c>
      <c r="P19" s="26">
        <f t="shared" si="6"/>
        <v>300000</v>
      </c>
      <c r="Q19" s="27">
        <v>0</v>
      </c>
      <c r="R19" s="27">
        <v>0</v>
      </c>
      <c r="S19" s="25">
        <f t="shared" si="8"/>
        <v>300000</v>
      </c>
      <c r="T19" s="26">
        <f t="shared" si="13"/>
        <v>300000</v>
      </c>
      <c r="U19" s="26">
        <v>0</v>
      </c>
      <c r="V19" s="26">
        <v>0</v>
      </c>
      <c r="W19" s="26">
        <v>300000</v>
      </c>
      <c r="X19" s="26">
        <f t="shared" si="9"/>
        <v>100</v>
      </c>
      <c r="Y19" s="26"/>
      <c r="Z19" s="26"/>
      <c r="AA19" s="26">
        <f t="shared" si="2"/>
        <v>100</v>
      </c>
      <c r="AB19" s="33"/>
    </row>
    <row r="20" spans="1:28" s="7" customFormat="1">
      <c r="A20" s="54"/>
      <c r="B20" s="55"/>
      <c r="C20" s="28" t="s">
        <v>6</v>
      </c>
      <c r="D20" s="25">
        <v>0</v>
      </c>
      <c r="E20" s="25">
        <v>20000</v>
      </c>
      <c r="F20" s="27">
        <f>I20+J20+K20</f>
        <v>20000</v>
      </c>
      <c r="G20" s="25">
        <v>0</v>
      </c>
      <c r="H20" s="25">
        <v>0</v>
      </c>
      <c r="I20" s="25">
        <v>0</v>
      </c>
      <c r="J20" s="25">
        <v>0</v>
      </c>
      <c r="K20" s="25">
        <v>20000</v>
      </c>
      <c r="L20" s="25">
        <f>M20+O20</f>
        <v>20000</v>
      </c>
      <c r="M20" s="25">
        <v>0</v>
      </c>
      <c r="N20" s="25">
        <v>0</v>
      </c>
      <c r="O20" s="25">
        <v>20000</v>
      </c>
      <c r="P20" s="26">
        <f t="shared" si="6"/>
        <v>20000</v>
      </c>
      <c r="Q20" s="27">
        <v>0</v>
      </c>
      <c r="R20" s="27">
        <v>0</v>
      </c>
      <c r="S20" s="25">
        <f t="shared" si="8"/>
        <v>20000</v>
      </c>
      <c r="T20" s="26">
        <f t="shared" si="13"/>
        <v>20000</v>
      </c>
      <c r="U20" s="26">
        <v>0</v>
      </c>
      <c r="V20" s="26">
        <v>0</v>
      </c>
      <c r="W20" s="26">
        <v>20000</v>
      </c>
      <c r="X20" s="26">
        <f t="shared" si="9"/>
        <v>100</v>
      </c>
      <c r="Y20" s="26"/>
      <c r="Z20" s="26"/>
      <c r="AA20" s="26">
        <f t="shared" si="2"/>
        <v>100</v>
      </c>
      <c r="AB20" s="33"/>
    </row>
    <row r="21" spans="1:28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28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8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28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8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8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28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28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8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28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8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28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>
      <c r="A153" s="1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1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</sheetData>
  <mergeCells count="13">
    <mergeCell ref="B5:C5"/>
    <mergeCell ref="A18:A20"/>
    <mergeCell ref="B18:B20"/>
    <mergeCell ref="AB2:AB3"/>
    <mergeCell ref="A1:AA1"/>
    <mergeCell ref="A2:A3"/>
    <mergeCell ref="C2:C3"/>
    <mergeCell ref="L2:O2"/>
    <mergeCell ref="T2:W2"/>
    <mergeCell ref="X2:AA2"/>
    <mergeCell ref="D2:D3"/>
    <mergeCell ref="E2:E3"/>
    <mergeCell ref="P2:S2"/>
  </mergeCells>
  <pageMargins left="0.19685039370078741" right="0.19685039370078741" top="0.39370078740157483" bottom="0.19685039370078741" header="0.31496062992125984" footer="0.31496062992125984"/>
  <pageSetup paperSize="8" scale="28" fitToHeight="6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9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>
      <c r="A2" s="71" t="s">
        <v>0</v>
      </c>
      <c r="B2" s="14" t="s">
        <v>1</v>
      </c>
      <c r="C2" s="72" t="s">
        <v>16</v>
      </c>
      <c r="D2" s="73" t="s">
        <v>45</v>
      </c>
      <c r="E2" s="73"/>
      <c r="F2" s="73"/>
      <c r="G2" s="74" t="s">
        <v>53</v>
      </c>
      <c r="H2" s="74"/>
      <c r="I2" s="74"/>
      <c r="J2" s="75" t="s">
        <v>51</v>
      </c>
      <c r="K2" s="76"/>
      <c r="L2" s="77"/>
      <c r="M2" s="78" t="s">
        <v>46</v>
      </c>
      <c r="N2" s="78" t="s">
        <v>47</v>
      </c>
    </row>
    <row r="3" spans="1:14" ht="25.5">
      <c r="A3" s="71"/>
      <c r="B3" s="15" t="s">
        <v>2</v>
      </c>
      <c r="C3" s="72"/>
      <c r="D3" s="16" t="s">
        <v>21</v>
      </c>
      <c r="E3" s="16" t="s">
        <v>22</v>
      </c>
      <c r="F3" s="16" t="s">
        <v>23</v>
      </c>
      <c r="G3" s="16" t="s">
        <v>21</v>
      </c>
      <c r="H3" s="16" t="s">
        <v>22</v>
      </c>
      <c r="I3" s="16" t="s">
        <v>23</v>
      </c>
      <c r="J3" s="16" t="s">
        <v>21</v>
      </c>
      <c r="K3" s="16" t="s">
        <v>22</v>
      </c>
      <c r="L3" s="16" t="s">
        <v>23</v>
      </c>
      <c r="M3" s="79"/>
      <c r="N3" s="79"/>
    </row>
    <row r="4" spans="1:14">
      <c r="A4" s="17" t="s">
        <v>7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>
      <c r="A5" s="20">
        <v>1</v>
      </c>
      <c r="B5" s="68" t="s">
        <v>49</v>
      </c>
      <c r="C5" s="68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29">
        <f>SUM(M6:M7)</f>
        <v>9048313</v>
      </c>
      <c r="N5" s="21">
        <f>M5/D5*100</f>
        <v>100</v>
      </c>
    </row>
    <row r="6" spans="1:14" ht="58.5" customHeight="1">
      <c r="A6" s="22" t="s">
        <v>8</v>
      </c>
      <c r="B6" s="23" t="s">
        <v>17</v>
      </c>
      <c r="C6" s="23" t="s">
        <v>52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0">
        <f>F6</f>
        <v>24540</v>
      </c>
      <c r="N6" s="24">
        <f>M6/D6*100</f>
        <v>100</v>
      </c>
    </row>
    <row r="7" spans="1:14" ht="34.5" customHeight="1">
      <c r="A7" s="22" t="s">
        <v>9</v>
      </c>
      <c r="B7" s="23" t="s">
        <v>50</v>
      </c>
      <c r="C7" s="23" t="s">
        <v>52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0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ведомственная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2017-01-24T06:39:04Z</cp:lastPrinted>
  <dcterms:created xsi:type="dcterms:W3CDTF">2012-05-22T08:33:39Z</dcterms:created>
  <dcterms:modified xsi:type="dcterms:W3CDTF">2017-04-18T05:58:54Z</dcterms:modified>
</cp:coreProperties>
</file>