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760" windowWidth="19320" windowHeight="606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муниципальные!$A$4:$AD$9</definedName>
    <definedName name="_xlnm.Print_Titles" localSheetId="0">муниципальные!$2:$3</definedName>
    <definedName name="_xlnm.Print_Area" localSheetId="0">муниципальные!$A$1:$AD$9</definedName>
  </definedNames>
  <calcPr calcId="144525"/>
</workbook>
</file>

<file path=xl/calcChain.xml><?xml version="1.0" encoding="utf-8"?>
<calcChain xmlns="http://schemas.openxmlformats.org/spreadsheetml/2006/main">
  <c r="G5" i="33" l="1"/>
  <c r="H5" i="33"/>
  <c r="I5" i="33"/>
  <c r="J5" i="33"/>
  <c r="K5" i="33"/>
  <c r="K16" i="38" l="1"/>
  <c r="K6" i="38"/>
  <c r="K7" i="38"/>
  <c r="S16" i="38" l="1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L9" i="38"/>
  <c r="H9" i="38"/>
  <c r="D9" i="38"/>
  <c r="O8" i="38"/>
  <c r="N8" i="38"/>
  <c r="M8" i="38"/>
  <c r="K8" i="38"/>
  <c r="J8" i="38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J5" i="38"/>
  <c r="I5" i="38"/>
  <c r="G5" i="38"/>
  <c r="F5" i="38"/>
  <c r="E5" i="38"/>
  <c r="F4" i="38" l="1"/>
  <c r="N4" i="38"/>
  <c r="D5" i="38"/>
  <c r="K4" i="38"/>
  <c r="J4" i="38"/>
  <c r="P10" i="38"/>
  <c r="G4" i="38"/>
  <c r="O4" i="38"/>
  <c r="W4" i="38" s="1"/>
  <c r="H8" i="38"/>
  <c r="H5" i="38"/>
  <c r="L5" i="38"/>
  <c r="P5" i="38" s="1"/>
  <c r="D15" i="38"/>
  <c r="L15" i="38"/>
  <c r="D11" i="38"/>
  <c r="L11" i="38"/>
  <c r="L13" i="38"/>
  <c r="S15" i="38"/>
  <c r="H15" i="38"/>
  <c r="D13" i="38"/>
  <c r="D8" i="38"/>
  <c r="P8" i="38" s="1"/>
  <c r="W13" i="38"/>
  <c r="Q15" i="38"/>
  <c r="P16" i="38"/>
  <c r="P7" i="38"/>
  <c r="L8" i="38"/>
  <c r="S8" i="38"/>
  <c r="H11" i="38"/>
  <c r="H13" i="38"/>
  <c r="P14" i="38"/>
  <c r="P11" i="38"/>
  <c r="S5" i="38"/>
  <c r="Q8" i="38"/>
  <c r="Q11" i="38"/>
  <c r="Q13" i="38"/>
  <c r="T14" i="38"/>
  <c r="E4" i="38"/>
  <c r="D4" i="38" s="1"/>
  <c r="I4" i="38"/>
  <c r="M4" i="38"/>
  <c r="S13" i="38"/>
  <c r="L4" i="38" l="1"/>
  <c r="P13" i="38"/>
  <c r="S4" i="38"/>
  <c r="H4" i="38"/>
  <c r="T13" i="38"/>
  <c r="P15" i="38"/>
  <c r="Q4" i="38"/>
  <c r="T4" i="38" l="1"/>
  <c r="P4" i="38"/>
  <c r="F5" i="33" l="1"/>
  <c r="AA9" i="33" l="1"/>
  <c r="AA8" i="33"/>
  <c r="AA7" i="33"/>
  <c r="AA6" i="33"/>
  <c r="Q5" i="33"/>
  <c r="R5" i="33"/>
  <c r="S6" i="33"/>
  <c r="S7" i="33"/>
  <c r="S8" i="33"/>
  <c r="S9" i="33"/>
  <c r="S5" i="33" l="1"/>
  <c r="P6" i="33"/>
  <c r="P7" i="33"/>
  <c r="P8" i="33"/>
  <c r="P9" i="33"/>
  <c r="P5" i="33" l="1"/>
  <c r="U5" i="33" l="1"/>
  <c r="V5" i="33"/>
  <c r="W5" i="33"/>
  <c r="T7" i="33"/>
  <c r="T8" i="33"/>
  <c r="T9" i="33"/>
  <c r="T6" i="33"/>
  <c r="AB6" i="33" l="1"/>
  <c r="AB8" i="33"/>
  <c r="AB9" i="33"/>
  <c r="AB7" i="33"/>
  <c r="T5" i="33"/>
  <c r="E5" i="33" l="1"/>
  <c r="M5" i="33"/>
  <c r="N5" i="33"/>
  <c r="O5" i="33"/>
  <c r="AA5" i="33" s="1"/>
  <c r="D5" i="33"/>
  <c r="L7" i="33"/>
  <c r="X7" i="33" s="1"/>
  <c r="AB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8" i="33" l="1"/>
  <c r="X8" i="33" s="1"/>
  <c r="L9" i="33"/>
  <c r="X9" i="33" s="1"/>
  <c r="L6" i="33"/>
  <c r="X6" i="33" s="1"/>
  <c r="L5" i="33" l="1"/>
  <c r="X5" i="33" s="1"/>
</calcChain>
</file>

<file path=xl/sharedStrings.xml><?xml version="1.0" encoding="utf-8"?>
<sst xmlns="http://schemas.openxmlformats.org/spreadsheetml/2006/main" count="182" uniqueCount="87">
  <si>
    <t>№ п/п</t>
  </si>
  <si>
    <t>Наименование программы</t>
  </si>
  <si>
    <t>Запланированные мероприятия</t>
  </si>
  <si>
    <t>ДГС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</si>
  <si>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</si>
  <si>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</si>
  <si>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</si>
  <si>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</si>
  <si>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</si>
  <si>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</si>
  <si>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</si>
  <si>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</si>
  <si>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</si>
  <si>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</si>
  <si>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</si>
  <si>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</si>
  <si>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</si>
  <si>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</si>
  <si>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</si>
  <si>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</si>
  <si>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</si>
  <si>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</si>
  <si>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</si>
  <si>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</si>
  <si>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</si>
  <si>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</si>
  <si>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</si>
  <si>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</si>
  <si>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</si>
  <si>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</si>
  <si>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</si>
  <si>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</si>
  <si>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</si>
  <si>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</si>
  <si>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</si>
  <si>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</si>
  <si>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</si>
  <si>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</si>
  <si>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</si>
  <si>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</si>
  <si>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</si>
  <si>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</si>
  <si>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</si>
  <si>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</si>
  <si>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</si>
  <si>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</si>
  <si>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</si>
  <si>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</si>
  <si>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</si>
  <si>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</si>
  <si>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</si>
  <si>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</si>
  <si>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</si>
  <si>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</si>
  <si>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</si>
  <si>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</si>
  <si>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</si>
  <si>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</si>
  <si>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</si>
  <si>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Станция обезжелезивания 7 мкр.57/7 реестр.№ 522074</t>
  </si>
  <si>
    <t>% исполнения  к финансированию (окружной б-т)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</si>
  <si>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</si>
  <si>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</si>
  <si>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</si>
  <si>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</si>
  <si>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</si>
  <si>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</si>
  <si>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</si>
  <si>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</si>
  <si>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</si>
  <si>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</si>
  <si>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</si>
  <si>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</si>
  <si>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</si>
  <si>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</si>
  <si>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</si>
  <si>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</si>
  <si>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</si>
  <si>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</si>
  <si>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24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</si>
  <si>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</si>
  <si>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</si>
  <si>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</si>
  <si>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% исполнения  к плану 9 месяцев 2016 года</t>
  </si>
  <si>
    <t>ПЛАН на 9 месяцев 2016 год (рублей)</t>
  </si>
  <si>
    <t>Профинансировано  на 01.09.2016  (рублей)</t>
  </si>
  <si>
    <t>Кассовый расход по 01.09.2016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</si>
</sst>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/>
    <xf numFmtId="166" fontId="11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BreakPreview" zoomScale="60" zoomScaleNormal="46" workbookViewId="0">
      <pane ySplit="3" topLeftCell="A4" activePane="bottomLeft" state="frozen"/>
      <selection pane="bottomLeft" activeCell="M5" sqref="M5"/>
    </sheetView>
  </sheetViews>
  <sheetFormatPr defaultColWidth="9.140625" defaultRowHeight="18.75" x14ac:dyDescent="0.3"/>
  <cols>
    <col min="1" max="1" width="10" style="11" customWidth="1"/>
    <col min="2" max="2" width="54.85546875" style="8" customWidth="1"/>
    <col min="3" max="3" width="13.140625" style="8" customWidth="1"/>
    <col min="4" max="5" width="23.28515625" style="8" hidden="1" customWidth="1"/>
    <col min="6" max="6" width="23.28515625" style="8" customWidth="1"/>
    <col min="7" max="11" width="23.28515625" style="8" hidden="1" customWidth="1"/>
    <col min="12" max="14" width="23.28515625" style="8" customWidth="1"/>
    <col min="15" max="15" width="23" style="8" customWidth="1"/>
    <col min="16" max="16" width="22.140625" style="8" customWidth="1"/>
    <col min="17" max="17" width="22.5703125" style="8" customWidth="1"/>
    <col min="18" max="19" width="22" style="8" customWidth="1"/>
    <col min="20" max="21" width="24.42578125" style="9" customWidth="1"/>
    <col min="22" max="22" width="20" style="9" customWidth="1"/>
    <col min="23" max="23" width="23.140625" style="9" customWidth="1"/>
    <col min="24" max="24" width="17.140625" style="10" customWidth="1"/>
    <col min="25" max="26" width="14.140625" style="10" customWidth="1"/>
    <col min="27" max="27" width="13.7109375" style="10" customWidth="1"/>
    <col min="28" max="28" width="15.42578125" style="10" customWidth="1"/>
    <col min="29" max="29" width="21" style="8" customWidth="1"/>
    <col min="30" max="30" width="28.28515625" style="8" customWidth="1"/>
    <col min="31" max="16384" width="9.140625" style="8"/>
  </cols>
  <sheetData>
    <row r="1" spans="1:30" s="6" customFormat="1" ht="62.25" customHeight="1" x14ac:dyDescent="0.3">
      <c r="A1" s="71" t="s">
        <v>54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60"/>
    </row>
    <row r="2" spans="1:30" s="7" customFormat="1" ht="75" customHeight="1" x14ac:dyDescent="0.3">
      <c r="A2" s="73" t="s">
        <v>0</v>
      </c>
      <c r="B2" s="4" t="s">
        <v>1</v>
      </c>
      <c r="C2" s="74" t="s">
        <v>22</v>
      </c>
      <c r="D2" s="80" t="s">
        <v>56</v>
      </c>
      <c r="E2" s="80" t="s">
        <v>57</v>
      </c>
      <c r="F2" s="32" t="s">
        <v>84</v>
      </c>
      <c r="G2" s="50"/>
      <c r="H2" s="50"/>
      <c r="I2" s="50"/>
      <c r="J2" s="50"/>
      <c r="K2" s="51"/>
      <c r="L2" s="75" t="s">
        <v>55</v>
      </c>
      <c r="M2" s="75"/>
      <c r="N2" s="75"/>
      <c r="O2" s="75"/>
      <c r="P2" s="76" t="s">
        <v>85</v>
      </c>
      <c r="Q2" s="76"/>
      <c r="R2" s="76"/>
      <c r="S2" s="76"/>
      <c r="T2" s="76" t="s">
        <v>86</v>
      </c>
      <c r="U2" s="76"/>
      <c r="V2" s="76"/>
      <c r="W2" s="76"/>
      <c r="X2" s="77" t="s">
        <v>61</v>
      </c>
      <c r="Y2" s="78"/>
      <c r="Z2" s="78"/>
      <c r="AA2" s="79"/>
      <c r="AB2" s="69" t="s">
        <v>83</v>
      </c>
      <c r="AC2" s="69" t="s">
        <v>60</v>
      </c>
      <c r="AD2" s="68" t="s">
        <v>63</v>
      </c>
    </row>
    <row r="3" spans="1:30" s="7" customFormat="1" ht="65.25" customHeight="1" x14ac:dyDescent="0.3">
      <c r="A3" s="73"/>
      <c r="B3" s="62" t="s">
        <v>2</v>
      </c>
      <c r="C3" s="74"/>
      <c r="D3" s="81"/>
      <c r="E3" s="81"/>
      <c r="F3" s="62" t="s">
        <v>62</v>
      </c>
      <c r="G3" s="64"/>
      <c r="H3" s="64"/>
      <c r="I3" s="63" t="s">
        <v>26</v>
      </c>
      <c r="J3" s="63" t="s">
        <v>58</v>
      </c>
      <c r="K3" s="63" t="s">
        <v>27</v>
      </c>
      <c r="L3" s="63" t="s">
        <v>25</v>
      </c>
      <c r="M3" s="63" t="s">
        <v>26</v>
      </c>
      <c r="N3" s="63" t="s">
        <v>58</v>
      </c>
      <c r="O3" s="63" t="s">
        <v>27</v>
      </c>
      <c r="P3" s="63" t="s">
        <v>25</v>
      </c>
      <c r="Q3" s="63" t="s">
        <v>26</v>
      </c>
      <c r="R3" s="63" t="s">
        <v>58</v>
      </c>
      <c r="S3" s="63" t="s">
        <v>27</v>
      </c>
      <c r="T3" s="63" t="s">
        <v>25</v>
      </c>
      <c r="U3" s="63" t="s">
        <v>26</v>
      </c>
      <c r="V3" s="63" t="s">
        <v>58</v>
      </c>
      <c r="W3" s="63" t="s">
        <v>27</v>
      </c>
      <c r="X3" s="5" t="s">
        <v>25</v>
      </c>
      <c r="Y3" s="5" t="s">
        <v>26</v>
      </c>
      <c r="Z3" s="5" t="s">
        <v>58</v>
      </c>
      <c r="AA3" s="5" t="s">
        <v>27</v>
      </c>
      <c r="AB3" s="70"/>
      <c r="AC3" s="70"/>
      <c r="AD3" s="68"/>
    </row>
    <row r="4" spans="1:30" s="7" customFormat="1" ht="21.75" customHeight="1" x14ac:dyDescent="0.3">
      <c r="A4" s="61" t="s">
        <v>6</v>
      </c>
      <c r="B4" s="61" t="s">
        <v>18</v>
      </c>
      <c r="C4" s="61" t="s">
        <v>29</v>
      </c>
      <c r="D4" s="61" t="s">
        <v>31</v>
      </c>
      <c r="E4" s="61" t="s">
        <v>20</v>
      </c>
      <c r="F4" s="61" t="s">
        <v>31</v>
      </c>
      <c r="G4" s="61" t="s">
        <v>42</v>
      </c>
      <c r="H4" s="61" t="s">
        <v>21</v>
      </c>
      <c r="I4" s="61" t="s">
        <v>34</v>
      </c>
      <c r="J4" s="61" t="s">
        <v>35</v>
      </c>
      <c r="K4" s="61" t="s">
        <v>37</v>
      </c>
      <c r="L4" s="61" t="s">
        <v>20</v>
      </c>
      <c r="M4" s="61" t="s">
        <v>33</v>
      </c>
      <c r="N4" s="61" t="s">
        <v>42</v>
      </c>
      <c r="O4" s="61" t="s">
        <v>21</v>
      </c>
      <c r="P4" s="61" t="s">
        <v>34</v>
      </c>
      <c r="Q4" s="61" t="s">
        <v>35</v>
      </c>
      <c r="R4" s="61" t="s">
        <v>37</v>
      </c>
      <c r="S4" s="61" t="s">
        <v>38</v>
      </c>
      <c r="T4" s="61" t="s">
        <v>39</v>
      </c>
      <c r="U4" s="61" t="s">
        <v>40</v>
      </c>
      <c r="V4" s="61" t="s">
        <v>41</v>
      </c>
      <c r="W4" s="61" t="s">
        <v>64</v>
      </c>
      <c r="X4" s="61" t="s">
        <v>65</v>
      </c>
      <c r="Y4" s="61" t="s">
        <v>66</v>
      </c>
      <c r="Z4" s="61" t="s">
        <v>67</v>
      </c>
      <c r="AA4" s="61" t="s">
        <v>68</v>
      </c>
      <c r="AB4" s="61" t="s">
        <v>70</v>
      </c>
      <c r="AC4" s="61" t="s">
        <v>78</v>
      </c>
      <c r="AD4" s="61" t="s">
        <v>79</v>
      </c>
    </row>
    <row r="5" spans="1:30" s="7" customFormat="1" ht="65.25" customHeight="1" x14ac:dyDescent="0.3">
      <c r="A5" s="1" t="s">
        <v>35</v>
      </c>
      <c r="B5" s="65" t="s">
        <v>17</v>
      </c>
      <c r="C5" s="65"/>
      <c r="D5" s="3">
        <f>SUM(D6:D9)</f>
        <v>320000</v>
      </c>
      <c r="E5" s="3">
        <f t="shared" ref="E5:W5" si="0">SUM(E6:E9)</f>
        <v>420000</v>
      </c>
      <c r="F5" s="3">
        <f t="shared" si="0"/>
        <v>870165</v>
      </c>
      <c r="G5" s="3">
        <f t="shared" si="0"/>
        <v>30000</v>
      </c>
      <c r="H5" s="3">
        <f t="shared" si="0"/>
        <v>230000</v>
      </c>
      <c r="I5" s="3">
        <f t="shared" si="0"/>
        <v>0</v>
      </c>
      <c r="J5" s="3">
        <f t="shared" si="0"/>
        <v>0</v>
      </c>
      <c r="K5" s="3">
        <f t="shared" si="0"/>
        <v>740000</v>
      </c>
      <c r="L5" s="3">
        <f>SUM(L6:L9)</f>
        <v>1000000</v>
      </c>
      <c r="M5" s="3">
        <f>SUM(M6:M9)</f>
        <v>0</v>
      </c>
      <c r="N5" s="3">
        <f>SUM(N6:N9)</f>
        <v>0</v>
      </c>
      <c r="O5" s="3">
        <f>SUM(O6:O9)</f>
        <v>1000000</v>
      </c>
      <c r="P5" s="3">
        <f t="shared" si="0"/>
        <v>669649.16</v>
      </c>
      <c r="Q5" s="3">
        <f t="shared" si="0"/>
        <v>0</v>
      </c>
      <c r="R5" s="3">
        <f t="shared" si="0"/>
        <v>0</v>
      </c>
      <c r="S5" s="3">
        <f t="shared" si="0"/>
        <v>669649.16</v>
      </c>
      <c r="T5" s="3">
        <f t="shared" si="0"/>
        <v>669649.16</v>
      </c>
      <c r="U5" s="3">
        <f t="shared" si="0"/>
        <v>0</v>
      </c>
      <c r="V5" s="3">
        <f t="shared" si="0"/>
        <v>0</v>
      </c>
      <c r="W5" s="3">
        <f t="shared" si="0"/>
        <v>669649.16</v>
      </c>
      <c r="X5" s="2">
        <f t="shared" ref="X5:X9" si="1">T5/L5*100</f>
        <v>66.964916000000002</v>
      </c>
      <c r="Y5" s="24"/>
      <c r="Z5" s="24"/>
      <c r="AA5" s="2">
        <f t="shared" ref="AA5:AA9" si="2">W5/O5*100</f>
        <v>66.964916000000002</v>
      </c>
      <c r="AB5" s="2">
        <f t="shared" ref="AB5:AB9" si="3">T5/F5*100</f>
        <v>76.956572604046357</v>
      </c>
      <c r="AC5" s="2"/>
      <c r="AD5" s="30"/>
    </row>
    <row r="6" spans="1:30" s="7" customFormat="1" ht="31.5" customHeight="1" x14ac:dyDescent="0.3">
      <c r="A6" s="66" t="s">
        <v>36</v>
      </c>
      <c r="B6" s="67" t="s">
        <v>24</v>
      </c>
      <c r="C6" s="26" t="s">
        <v>4</v>
      </c>
      <c r="D6" s="23">
        <v>0</v>
      </c>
      <c r="E6" s="23">
        <v>150000</v>
      </c>
      <c r="F6" s="25">
        <v>280165</v>
      </c>
      <c r="G6" s="23">
        <v>30000</v>
      </c>
      <c r="H6" s="23">
        <v>180000</v>
      </c>
      <c r="I6" s="23">
        <v>0</v>
      </c>
      <c r="J6" s="23">
        <v>0</v>
      </c>
      <c r="K6" s="25">
        <v>150000</v>
      </c>
      <c r="L6" s="25">
        <f>M6+O6</f>
        <v>360000</v>
      </c>
      <c r="M6" s="25">
        <v>0</v>
      </c>
      <c r="N6" s="25">
        <v>0</v>
      </c>
      <c r="O6" s="25">
        <v>360000</v>
      </c>
      <c r="P6" s="24">
        <f t="shared" ref="P6:P9" si="4">Q6+R6+S6</f>
        <v>150649.16</v>
      </c>
      <c r="Q6" s="25">
        <v>0</v>
      </c>
      <c r="R6" s="25">
        <v>0</v>
      </c>
      <c r="S6" s="23">
        <f t="shared" ref="S6:S9" si="5">W6</f>
        <v>150649.16</v>
      </c>
      <c r="T6" s="25">
        <f>SUM(U6:W6)</f>
        <v>150649.16</v>
      </c>
      <c r="U6" s="25">
        <v>0</v>
      </c>
      <c r="V6" s="25">
        <v>0</v>
      </c>
      <c r="W6" s="25">
        <v>150649.16</v>
      </c>
      <c r="X6" s="24">
        <f t="shared" si="1"/>
        <v>41.846988888888895</v>
      </c>
      <c r="Y6" s="24"/>
      <c r="Z6" s="24"/>
      <c r="AA6" s="24">
        <f t="shared" si="2"/>
        <v>41.846988888888895</v>
      </c>
      <c r="AB6" s="24">
        <f t="shared" si="3"/>
        <v>53.771584601931011</v>
      </c>
      <c r="AC6" s="2"/>
      <c r="AD6" s="30"/>
    </row>
    <row r="7" spans="1:30" s="7" customFormat="1" ht="33.75" customHeight="1" x14ac:dyDescent="0.3">
      <c r="A7" s="66"/>
      <c r="B7" s="67"/>
      <c r="C7" s="26" t="s">
        <v>16</v>
      </c>
      <c r="D7" s="23">
        <v>100000</v>
      </c>
      <c r="E7" s="23">
        <v>10000</v>
      </c>
      <c r="F7" s="25">
        <v>110000</v>
      </c>
      <c r="G7" s="23">
        <v>0</v>
      </c>
      <c r="H7" s="23">
        <v>0</v>
      </c>
      <c r="I7" s="23">
        <v>0</v>
      </c>
      <c r="J7" s="23">
        <v>0</v>
      </c>
      <c r="K7" s="25">
        <v>110000</v>
      </c>
      <c r="L7" s="25">
        <f>M7+O7</f>
        <v>110000</v>
      </c>
      <c r="M7" s="25">
        <v>0</v>
      </c>
      <c r="N7" s="25">
        <v>0</v>
      </c>
      <c r="O7" s="25">
        <v>110000</v>
      </c>
      <c r="P7" s="24">
        <f t="shared" si="4"/>
        <v>99000</v>
      </c>
      <c r="Q7" s="25">
        <v>0</v>
      </c>
      <c r="R7" s="25">
        <v>0</v>
      </c>
      <c r="S7" s="23">
        <f t="shared" si="5"/>
        <v>99000</v>
      </c>
      <c r="T7" s="25">
        <f t="shared" ref="T7:T9" si="6">SUM(U7:W7)</f>
        <v>99000</v>
      </c>
      <c r="U7" s="25">
        <v>0</v>
      </c>
      <c r="V7" s="25">
        <v>0</v>
      </c>
      <c r="W7" s="25">
        <v>99000</v>
      </c>
      <c r="X7" s="24">
        <f t="shared" si="1"/>
        <v>90</v>
      </c>
      <c r="Y7" s="24"/>
      <c r="Z7" s="24"/>
      <c r="AA7" s="24">
        <f t="shared" si="2"/>
        <v>90</v>
      </c>
      <c r="AB7" s="24">
        <f t="shared" si="3"/>
        <v>90</v>
      </c>
      <c r="AC7" s="2"/>
      <c r="AD7" s="29"/>
    </row>
    <row r="8" spans="1:30" s="7" customFormat="1" ht="38.25" customHeight="1" x14ac:dyDescent="0.3">
      <c r="A8" s="66"/>
      <c r="B8" s="67"/>
      <c r="C8" s="26" t="s">
        <v>12</v>
      </c>
      <c r="D8" s="23">
        <v>220000</v>
      </c>
      <c r="E8" s="23">
        <v>200000</v>
      </c>
      <c r="F8" s="25">
        <v>420000</v>
      </c>
      <c r="G8" s="23">
        <v>0</v>
      </c>
      <c r="H8" s="23">
        <v>50000</v>
      </c>
      <c r="I8" s="23">
        <v>0</v>
      </c>
      <c r="J8" s="23">
        <v>0</v>
      </c>
      <c r="K8" s="25">
        <v>420000</v>
      </c>
      <c r="L8" s="25">
        <f>M8+O8</f>
        <v>470000</v>
      </c>
      <c r="M8" s="25">
        <v>0</v>
      </c>
      <c r="N8" s="25">
        <v>0</v>
      </c>
      <c r="O8" s="25">
        <v>470000</v>
      </c>
      <c r="P8" s="24">
        <f t="shared" si="4"/>
        <v>420000</v>
      </c>
      <c r="Q8" s="25">
        <v>0</v>
      </c>
      <c r="R8" s="25">
        <v>0</v>
      </c>
      <c r="S8" s="23">
        <f t="shared" si="5"/>
        <v>420000</v>
      </c>
      <c r="T8" s="25">
        <f t="shared" si="6"/>
        <v>420000</v>
      </c>
      <c r="U8" s="25">
        <v>0</v>
      </c>
      <c r="V8" s="25">
        <v>0</v>
      </c>
      <c r="W8" s="25">
        <v>420000</v>
      </c>
      <c r="X8" s="24">
        <f t="shared" si="1"/>
        <v>89.361702127659569</v>
      </c>
      <c r="Y8" s="24"/>
      <c r="Z8" s="24"/>
      <c r="AA8" s="24">
        <f t="shared" si="2"/>
        <v>89.361702127659569</v>
      </c>
      <c r="AB8" s="24">
        <f t="shared" si="3"/>
        <v>100</v>
      </c>
      <c r="AC8" s="2"/>
      <c r="AD8" s="29"/>
    </row>
    <row r="9" spans="1:30" s="7" customFormat="1" ht="28.5" customHeight="1" x14ac:dyDescent="0.3">
      <c r="A9" s="66"/>
      <c r="B9" s="67"/>
      <c r="C9" s="26" t="s">
        <v>5</v>
      </c>
      <c r="D9" s="23">
        <v>0</v>
      </c>
      <c r="E9" s="23">
        <v>60000</v>
      </c>
      <c r="F9" s="25">
        <v>60000</v>
      </c>
      <c r="G9" s="23">
        <v>0</v>
      </c>
      <c r="H9" s="23">
        <v>0</v>
      </c>
      <c r="I9" s="23">
        <v>0</v>
      </c>
      <c r="J9" s="23">
        <v>0</v>
      </c>
      <c r="K9" s="25">
        <v>60000</v>
      </c>
      <c r="L9" s="25">
        <f>M9+O9</f>
        <v>60000</v>
      </c>
      <c r="M9" s="25">
        <v>0</v>
      </c>
      <c r="N9" s="25">
        <v>0</v>
      </c>
      <c r="O9" s="25">
        <v>60000</v>
      </c>
      <c r="P9" s="24">
        <f t="shared" si="4"/>
        <v>0</v>
      </c>
      <c r="Q9" s="25">
        <v>0</v>
      </c>
      <c r="R9" s="25">
        <v>0</v>
      </c>
      <c r="S9" s="23">
        <f t="shared" si="5"/>
        <v>0</v>
      </c>
      <c r="T9" s="25">
        <f t="shared" si="6"/>
        <v>0</v>
      </c>
      <c r="U9" s="25">
        <v>0</v>
      </c>
      <c r="V9" s="25">
        <v>0</v>
      </c>
      <c r="W9" s="25">
        <v>0</v>
      </c>
      <c r="X9" s="24">
        <f t="shared" si="1"/>
        <v>0</v>
      </c>
      <c r="Y9" s="24"/>
      <c r="Z9" s="24"/>
      <c r="AA9" s="24">
        <f t="shared" si="2"/>
        <v>0</v>
      </c>
      <c r="AB9" s="24">
        <f t="shared" si="3"/>
        <v>0</v>
      </c>
      <c r="AC9" s="2"/>
      <c r="AD9" s="30"/>
    </row>
  </sheetData>
  <mergeCells count="15">
    <mergeCell ref="A1:AA1"/>
    <mergeCell ref="A2:A3"/>
    <mergeCell ref="C2:C3"/>
    <mergeCell ref="L2:O2"/>
    <mergeCell ref="T2:W2"/>
    <mergeCell ref="X2:AA2"/>
    <mergeCell ref="D2:D3"/>
    <mergeCell ref="E2:E3"/>
    <mergeCell ref="P2:S2"/>
    <mergeCell ref="AD2:AD3"/>
    <mergeCell ref="A6:A9"/>
    <mergeCell ref="B6:B9"/>
    <mergeCell ref="AB2:AB3"/>
    <mergeCell ref="AC2:AC3"/>
    <mergeCell ref="B5:C5"/>
  </mergeCells>
  <pageMargins left="0.19685039370078741" right="0.19685039370078741" top="0.39370078740157483" bottom="0.19685039370078741" header="0.31496062992125984" footer="0.31496062992125984"/>
  <pageSetup paperSize="8" scale="29" fitToHeight="6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3" t="s">
        <v>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32.25" customHeight="1" x14ac:dyDescent="0.25">
      <c r="A2" s="85" t="s">
        <v>0</v>
      </c>
      <c r="B2" s="12" t="s">
        <v>1</v>
      </c>
      <c r="C2" s="86" t="s">
        <v>22</v>
      </c>
      <c r="D2" s="87" t="s">
        <v>43</v>
      </c>
      <c r="E2" s="87"/>
      <c r="F2" s="87"/>
      <c r="G2" s="88" t="s">
        <v>53</v>
      </c>
      <c r="H2" s="88"/>
      <c r="I2" s="88"/>
      <c r="J2" s="89" t="s">
        <v>51</v>
      </c>
      <c r="K2" s="90"/>
      <c r="L2" s="91"/>
      <c r="M2" s="92" t="s">
        <v>46</v>
      </c>
      <c r="N2" s="92" t="s">
        <v>47</v>
      </c>
    </row>
    <row r="3" spans="1:14" ht="25.5" x14ac:dyDescent="0.25">
      <c r="A3" s="85"/>
      <c r="B3" s="13" t="s">
        <v>2</v>
      </c>
      <c r="C3" s="86"/>
      <c r="D3" s="14" t="s">
        <v>25</v>
      </c>
      <c r="E3" s="14" t="s">
        <v>26</v>
      </c>
      <c r="F3" s="14" t="s">
        <v>27</v>
      </c>
      <c r="G3" s="14" t="s">
        <v>25</v>
      </c>
      <c r="H3" s="14" t="s">
        <v>26</v>
      </c>
      <c r="I3" s="14" t="s">
        <v>27</v>
      </c>
      <c r="J3" s="14" t="s">
        <v>25</v>
      </c>
      <c r="K3" s="14" t="s">
        <v>26</v>
      </c>
      <c r="L3" s="14" t="s">
        <v>27</v>
      </c>
      <c r="M3" s="93"/>
      <c r="N3" s="93"/>
    </row>
    <row r="4" spans="1:14" ht="13.9" x14ac:dyDescent="0.25">
      <c r="A4" s="15" t="s">
        <v>6</v>
      </c>
      <c r="B4" s="16">
        <v>2</v>
      </c>
      <c r="C4" s="17">
        <v>3</v>
      </c>
      <c r="D4" s="17">
        <v>4</v>
      </c>
      <c r="E4" s="16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</row>
    <row r="5" spans="1:14" ht="70.5" customHeight="1" x14ac:dyDescent="0.25">
      <c r="A5" s="18">
        <v>1</v>
      </c>
      <c r="B5" s="82" t="s">
        <v>49</v>
      </c>
      <c r="C5" s="82"/>
      <c r="D5" s="19">
        <f>SUM(D6:D7)</f>
        <v>9048313</v>
      </c>
      <c r="E5" s="19">
        <f>SUM(E6:E7)</f>
        <v>0</v>
      </c>
      <c r="F5" s="19">
        <f t="shared" ref="F5" si="0">SUM(F6:F7)</f>
        <v>9048313</v>
      </c>
      <c r="G5" s="19">
        <f>SUM(G6:G7)</f>
        <v>3127240</v>
      </c>
      <c r="H5" s="19">
        <f>SUM(H6:H7)</f>
        <v>0</v>
      </c>
      <c r="I5" s="19">
        <f>SUM(I6:I7)</f>
        <v>3127240</v>
      </c>
      <c r="J5" s="19">
        <f>G5/D5*100</f>
        <v>34.561580705707243</v>
      </c>
      <c r="K5" s="19">
        <v>0</v>
      </c>
      <c r="L5" s="19">
        <f>I5/F5*100</f>
        <v>34.561580705707243</v>
      </c>
      <c r="M5" s="27">
        <f>SUM(M6:M7)</f>
        <v>9048313</v>
      </c>
      <c r="N5" s="19">
        <f>M5/D5*100</f>
        <v>100</v>
      </c>
    </row>
    <row r="6" spans="1:14" ht="58.5" customHeight="1" x14ac:dyDescent="0.25">
      <c r="A6" s="20" t="s">
        <v>7</v>
      </c>
      <c r="B6" s="21" t="s">
        <v>23</v>
      </c>
      <c r="C6" s="21" t="s">
        <v>52</v>
      </c>
      <c r="D6" s="21">
        <f t="shared" ref="D6:D7" si="1">E6+F6</f>
        <v>24540</v>
      </c>
      <c r="E6" s="21">
        <v>0</v>
      </c>
      <c r="F6" s="21">
        <v>24540</v>
      </c>
      <c r="G6" s="21">
        <f>H6+I6</f>
        <v>0</v>
      </c>
      <c r="H6" s="21">
        <v>0</v>
      </c>
      <c r="I6" s="21">
        <v>0</v>
      </c>
      <c r="J6" s="22">
        <f>G6/D6*100</f>
        <v>0</v>
      </c>
      <c r="K6" s="22">
        <v>0</v>
      </c>
      <c r="L6" s="22">
        <f>I6/F6*100</f>
        <v>0</v>
      </c>
      <c r="M6" s="28">
        <f>F6</f>
        <v>24540</v>
      </c>
      <c r="N6" s="22">
        <f>M6/D6*100</f>
        <v>100</v>
      </c>
    </row>
    <row r="7" spans="1:14" ht="34.5" customHeight="1" x14ac:dyDescent="0.25">
      <c r="A7" s="20" t="s">
        <v>8</v>
      </c>
      <c r="B7" s="21" t="s">
        <v>50</v>
      </c>
      <c r="C7" s="21" t="s">
        <v>52</v>
      </c>
      <c r="D7" s="21">
        <f t="shared" si="1"/>
        <v>9023773</v>
      </c>
      <c r="E7" s="21">
        <v>0</v>
      </c>
      <c r="F7" s="21">
        <v>9023773</v>
      </c>
      <c r="G7" s="21">
        <f t="shared" ref="G7" si="2">H7+I7</f>
        <v>3127240</v>
      </c>
      <c r="H7" s="21">
        <v>0</v>
      </c>
      <c r="I7" s="21">
        <v>3127240</v>
      </c>
      <c r="J7" s="22">
        <f>G7/D7*100</f>
        <v>34.655570347348053</v>
      </c>
      <c r="K7" s="22">
        <v>0</v>
      </c>
      <c r="L7" s="22">
        <f>I7/F7*100</f>
        <v>34.655570347348053</v>
      </c>
      <c r="M7" s="28">
        <f>F7</f>
        <v>9023773</v>
      </c>
      <c r="N7" s="2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110" zoomScaleSheetLayoutView="110" workbookViewId="0">
      <selection activeCell="B17" sqref="B17"/>
    </sheetView>
  </sheetViews>
  <sheetFormatPr defaultRowHeight="15" x14ac:dyDescent="0.2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 x14ac:dyDescent="0.25">
      <c r="A1" s="85" t="s">
        <v>0</v>
      </c>
      <c r="B1" s="34" t="s">
        <v>1</v>
      </c>
      <c r="C1" s="86" t="s">
        <v>22</v>
      </c>
      <c r="D1" s="87" t="s">
        <v>71</v>
      </c>
      <c r="E1" s="87"/>
      <c r="F1" s="87"/>
      <c r="G1" s="87"/>
      <c r="H1" s="100" t="s">
        <v>82</v>
      </c>
      <c r="I1" s="101"/>
      <c r="J1" s="101"/>
      <c r="K1" s="102"/>
      <c r="L1" s="88" t="s">
        <v>81</v>
      </c>
      <c r="M1" s="88"/>
      <c r="N1" s="88"/>
      <c r="O1" s="88"/>
      <c r="P1" s="88" t="s">
        <v>72</v>
      </c>
      <c r="Q1" s="103"/>
      <c r="R1" s="103"/>
      <c r="S1" s="103"/>
      <c r="T1" s="94" t="s">
        <v>73</v>
      </c>
      <c r="U1" s="95"/>
      <c r="V1" s="95"/>
      <c r="W1" s="96"/>
    </row>
    <row r="2" spans="1:24" ht="38.25" x14ac:dyDescent="0.25">
      <c r="A2" s="85"/>
      <c r="B2" s="34" t="s">
        <v>2</v>
      </c>
      <c r="C2" s="86"/>
      <c r="D2" s="35" t="s">
        <v>25</v>
      </c>
      <c r="E2" s="35" t="s">
        <v>26</v>
      </c>
      <c r="F2" s="35" t="s">
        <v>58</v>
      </c>
      <c r="G2" s="35" t="s">
        <v>27</v>
      </c>
      <c r="H2" s="35" t="s">
        <v>25</v>
      </c>
      <c r="I2" s="35" t="s">
        <v>26</v>
      </c>
      <c r="J2" s="35" t="s">
        <v>58</v>
      </c>
      <c r="K2" s="35" t="s">
        <v>27</v>
      </c>
      <c r="L2" s="35" t="s">
        <v>25</v>
      </c>
      <c r="M2" s="35" t="s">
        <v>26</v>
      </c>
      <c r="N2" s="35" t="s">
        <v>58</v>
      </c>
      <c r="O2" s="35" t="s">
        <v>27</v>
      </c>
      <c r="P2" s="35" t="s">
        <v>25</v>
      </c>
      <c r="Q2" s="31" t="s">
        <v>26</v>
      </c>
      <c r="R2" s="35" t="s">
        <v>58</v>
      </c>
      <c r="S2" s="35" t="s">
        <v>27</v>
      </c>
      <c r="T2" s="35" t="s">
        <v>25</v>
      </c>
      <c r="U2" s="31" t="s">
        <v>26</v>
      </c>
      <c r="V2" s="35" t="s">
        <v>58</v>
      </c>
      <c r="W2" s="35" t="s">
        <v>27</v>
      </c>
    </row>
    <row r="3" spans="1:24" ht="13.9" x14ac:dyDescent="0.25">
      <c r="A3" s="33" t="s">
        <v>6</v>
      </c>
      <c r="B3" s="55" t="s">
        <v>18</v>
      </c>
      <c r="C3" s="55" t="s">
        <v>29</v>
      </c>
      <c r="D3" s="55" t="s">
        <v>31</v>
      </c>
      <c r="E3" s="55" t="s">
        <v>20</v>
      </c>
      <c r="F3" s="55" t="s">
        <v>33</v>
      </c>
      <c r="G3" s="55" t="s">
        <v>42</v>
      </c>
      <c r="H3" s="55" t="s">
        <v>21</v>
      </c>
      <c r="I3" s="55" t="s">
        <v>34</v>
      </c>
      <c r="J3" s="55" t="s">
        <v>35</v>
      </c>
      <c r="K3" s="55" t="s">
        <v>37</v>
      </c>
      <c r="L3" s="55" t="s">
        <v>38</v>
      </c>
      <c r="M3" s="55" t="s">
        <v>39</v>
      </c>
      <c r="N3" s="55" t="s">
        <v>40</v>
      </c>
      <c r="O3" s="55" t="s">
        <v>41</v>
      </c>
      <c r="P3" s="55" t="s">
        <v>64</v>
      </c>
      <c r="Q3" s="55" t="s">
        <v>65</v>
      </c>
      <c r="R3" s="55" t="s">
        <v>66</v>
      </c>
      <c r="S3" s="55" t="s">
        <v>67</v>
      </c>
      <c r="T3" s="55" t="s">
        <v>68</v>
      </c>
      <c r="U3" s="55" t="s">
        <v>69</v>
      </c>
      <c r="V3" s="55" t="s">
        <v>70</v>
      </c>
      <c r="W3" s="55" t="s">
        <v>78</v>
      </c>
    </row>
    <row r="4" spans="1:24" x14ac:dyDescent="0.25">
      <c r="A4" s="97" t="s">
        <v>28</v>
      </c>
      <c r="B4" s="97"/>
      <c r="C4" s="97"/>
      <c r="D4" s="36">
        <f>E4+F4+G4</f>
        <v>211910.641</v>
      </c>
      <c r="E4" s="36">
        <f>E5+E8+E11+E13+E15</f>
        <v>175057.54800000001</v>
      </c>
      <c r="F4" s="36">
        <f>F5+F8+F11+F13+F15</f>
        <v>0</v>
      </c>
      <c r="G4" s="36">
        <f>G5+G8+G11+G13+G15</f>
        <v>36853.093000000001</v>
      </c>
      <c r="H4" s="36">
        <f>I4+J4+K4</f>
        <v>17389.416100000002</v>
      </c>
      <c r="I4" s="36">
        <f>I5+I8+I11+I13+I15</f>
        <v>0</v>
      </c>
      <c r="J4" s="36">
        <f>J5+J8+J11+J13+J15</f>
        <v>0</v>
      </c>
      <c r="K4" s="36">
        <f>K5+K8+K11+K13+K15</f>
        <v>17389.416100000002</v>
      </c>
      <c r="L4" s="36">
        <f>M4+N4+O4</f>
        <v>18523.727100000004</v>
      </c>
      <c r="M4" s="36">
        <f>M5+M8+M11+M13+M15</f>
        <v>1077.577</v>
      </c>
      <c r="N4" s="36">
        <f>N5+N8+N11+N13+N15</f>
        <v>0</v>
      </c>
      <c r="O4" s="36">
        <f>O5+O8+O11+O13+O15</f>
        <v>17446.150100000003</v>
      </c>
      <c r="P4" s="36">
        <f t="shared" ref="P4:Q7" si="0">L4/D4*100</f>
        <v>8.7412916182911289</v>
      </c>
      <c r="Q4" s="37">
        <f t="shared" si="0"/>
        <v>0.61555586280689811</v>
      </c>
      <c r="R4" s="37"/>
      <c r="S4" s="37">
        <f t="shared" ref="S4:S7" si="1">O4/G4*100</f>
        <v>47.33971745600838</v>
      </c>
      <c r="T4" s="38">
        <f t="shared" ref="T4:T14" si="2">L4/H4*100</f>
        <v>106.52299647945051</v>
      </c>
      <c r="U4" s="38"/>
      <c r="V4" s="38"/>
      <c r="W4" s="38">
        <f t="shared" ref="W4:W14" si="3">O4/K4*100</f>
        <v>100.32625592299216</v>
      </c>
    </row>
    <row r="5" spans="1:24" ht="38.25" customHeight="1" x14ac:dyDescent="0.25">
      <c r="A5" s="39">
        <v>1</v>
      </c>
      <c r="B5" s="82" t="s">
        <v>11</v>
      </c>
      <c r="C5" s="82"/>
      <c r="D5" s="36">
        <f>E5+G5</f>
        <v>45268.800000000003</v>
      </c>
      <c r="E5" s="36">
        <f>E6+E7</f>
        <v>24845.996999999999</v>
      </c>
      <c r="F5" s="36">
        <f t="shared" ref="F5:G5" si="4">F6+F7</f>
        <v>0</v>
      </c>
      <c r="G5" s="36">
        <f t="shared" si="4"/>
        <v>20422.803</v>
      </c>
      <c r="H5" s="36">
        <f>I5+K5</f>
        <v>17277.132000000001</v>
      </c>
      <c r="I5" s="36">
        <f>I6+I7</f>
        <v>0</v>
      </c>
      <c r="J5" s="36">
        <f t="shared" ref="J5:K5" si="5">J6+J7</f>
        <v>0</v>
      </c>
      <c r="K5" s="36">
        <f t="shared" si="5"/>
        <v>17277.132000000001</v>
      </c>
      <c r="L5" s="36">
        <f>M5+O5</f>
        <v>17277.132000000001</v>
      </c>
      <c r="M5" s="36">
        <f>M6+M7</f>
        <v>0</v>
      </c>
      <c r="N5" s="36">
        <f t="shared" ref="N5:O5" si="6">N6+N7</f>
        <v>0</v>
      </c>
      <c r="O5" s="36">
        <f t="shared" si="6"/>
        <v>17277.132000000001</v>
      </c>
      <c r="P5" s="36">
        <f t="shared" si="0"/>
        <v>38.165650514261479</v>
      </c>
      <c r="Q5" s="37"/>
      <c r="R5" s="37"/>
      <c r="S5" s="37">
        <f>O5/G5*100</f>
        <v>84.597261208463905</v>
      </c>
      <c r="T5" s="38"/>
      <c r="U5" s="38"/>
      <c r="V5" s="38"/>
      <c r="W5" s="38"/>
    </row>
    <row r="6" spans="1:24" ht="38.25" x14ac:dyDescent="0.25">
      <c r="A6" s="40" t="s">
        <v>7</v>
      </c>
      <c r="B6" s="41" t="s">
        <v>74</v>
      </c>
      <c r="C6" s="12" t="s">
        <v>3</v>
      </c>
      <c r="D6" s="56">
        <f t="shared" ref="D6:D7" si="7">E6+G6</f>
        <v>8640.9529999999995</v>
      </c>
      <c r="E6" s="56">
        <v>0</v>
      </c>
      <c r="F6" s="56">
        <v>0</v>
      </c>
      <c r="G6" s="56">
        <v>8640.9529999999995</v>
      </c>
      <c r="H6" s="42">
        <f t="shared" ref="H6:H7" si="8">I6+K6</f>
        <v>8416.5580000000009</v>
      </c>
      <c r="I6" s="42">
        <v>0</v>
      </c>
      <c r="J6" s="42">
        <v>0</v>
      </c>
      <c r="K6" s="42">
        <f>O6</f>
        <v>8416.5580000000009</v>
      </c>
      <c r="L6" s="56">
        <f t="shared" ref="L6:L7" si="9">M6+O6</f>
        <v>8416.5580000000009</v>
      </c>
      <c r="M6" s="57">
        <v>0</v>
      </c>
      <c r="N6" s="57">
        <v>0</v>
      </c>
      <c r="O6" s="56">
        <v>8416.5580000000009</v>
      </c>
      <c r="P6" s="42">
        <f t="shared" si="0"/>
        <v>97.403122086186585</v>
      </c>
      <c r="Q6" s="36"/>
      <c r="R6" s="36"/>
      <c r="S6" s="42">
        <f t="shared" si="1"/>
        <v>97.403122086186585</v>
      </c>
      <c r="T6" s="43"/>
      <c r="U6" s="43"/>
      <c r="V6" s="43"/>
      <c r="W6" s="43"/>
      <c r="X6" s="52"/>
    </row>
    <row r="7" spans="1:24" ht="29.25" customHeight="1" x14ac:dyDescent="0.25">
      <c r="A7" s="40" t="s">
        <v>8</v>
      </c>
      <c r="B7" s="41" t="s">
        <v>59</v>
      </c>
      <c r="C7" s="12" t="s">
        <v>3</v>
      </c>
      <c r="D7" s="56">
        <f t="shared" si="7"/>
        <v>36627.847000000002</v>
      </c>
      <c r="E7" s="56">
        <v>24845.996999999999</v>
      </c>
      <c r="F7" s="56">
        <v>0</v>
      </c>
      <c r="G7" s="56">
        <v>11781.85</v>
      </c>
      <c r="H7" s="42">
        <f t="shared" si="8"/>
        <v>8860.5740000000005</v>
      </c>
      <c r="I7" s="42">
        <v>0</v>
      </c>
      <c r="J7" s="42">
        <v>0</v>
      </c>
      <c r="K7" s="42">
        <f>O7</f>
        <v>8860.5740000000005</v>
      </c>
      <c r="L7" s="56">
        <f t="shared" si="9"/>
        <v>8860.5740000000005</v>
      </c>
      <c r="M7" s="56">
        <v>0</v>
      </c>
      <c r="N7" s="56">
        <v>0</v>
      </c>
      <c r="O7" s="56">
        <v>8860.5740000000005</v>
      </c>
      <c r="P7" s="42">
        <f t="shared" si="0"/>
        <v>24.190813071813913</v>
      </c>
      <c r="Q7" s="36"/>
      <c r="R7" s="36"/>
      <c r="S7" s="42">
        <f t="shared" si="1"/>
        <v>75.205286096835394</v>
      </c>
      <c r="T7" s="43"/>
      <c r="U7" s="43"/>
      <c r="V7" s="43"/>
      <c r="W7" s="43"/>
      <c r="X7" s="52"/>
    </row>
    <row r="8" spans="1:24" ht="29.25" customHeight="1" x14ac:dyDescent="0.25">
      <c r="A8" s="39" t="s">
        <v>18</v>
      </c>
      <c r="B8" s="82" t="s">
        <v>80</v>
      </c>
      <c r="C8" s="82"/>
      <c r="D8" s="36">
        <f>E8+F8+G8</f>
        <v>75199.192999999985</v>
      </c>
      <c r="E8" s="36">
        <f>E9+E10</f>
        <v>71120.099999999991</v>
      </c>
      <c r="F8" s="36">
        <f t="shared" ref="F8:G8" si="10">F9+F10</f>
        <v>0</v>
      </c>
      <c r="G8" s="36">
        <f t="shared" si="10"/>
        <v>4079.0929999999998</v>
      </c>
      <c r="H8" s="36">
        <f>I8+J8+K8</f>
        <v>0</v>
      </c>
      <c r="I8" s="36">
        <f>I9+I10</f>
        <v>0</v>
      </c>
      <c r="J8" s="36">
        <f t="shared" ref="J8:K8" si="11">J9+J10</f>
        <v>0</v>
      </c>
      <c r="K8" s="36">
        <f t="shared" si="11"/>
        <v>0</v>
      </c>
      <c r="L8" s="36">
        <f>M8++N8+O8</f>
        <v>0</v>
      </c>
      <c r="M8" s="36">
        <f>M9+M10</f>
        <v>0</v>
      </c>
      <c r="N8" s="36">
        <f t="shared" ref="N8:O8" si="12">N9+N10</f>
        <v>0</v>
      </c>
      <c r="O8" s="36">
        <f t="shared" si="12"/>
        <v>0</v>
      </c>
      <c r="P8" s="43">
        <f t="shared" ref="P8:P11" si="13">L8/D8%</f>
        <v>0</v>
      </c>
      <c r="Q8" s="36">
        <f t="shared" ref="Q8:Q16" si="14">M8/E8*100</f>
        <v>0</v>
      </c>
      <c r="R8" s="36"/>
      <c r="S8" s="43">
        <f t="shared" ref="S8:S10" si="15">O8/G8%</f>
        <v>0</v>
      </c>
      <c r="T8" s="43"/>
      <c r="U8" s="43"/>
      <c r="V8" s="43"/>
      <c r="W8" s="43"/>
      <c r="X8" s="52"/>
    </row>
    <row r="9" spans="1:24" ht="43.5" customHeight="1" x14ac:dyDescent="0.25">
      <c r="A9" s="40" t="s">
        <v>9</v>
      </c>
      <c r="B9" s="41" t="s">
        <v>45</v>
      </c>
      <c r="C9" s="44" t="s">
        <v>3</v>
      </c>
      <c r="D9" s="58">
        <f t="shared" ref="D9:D10" si="16">E9+G9</f>
        <v>13553.546</v>
      </c>
      <c r="E9" s="58">
        <v>12734.4</v>
      </c>
      <c r="F9" s="58">
        <v>0</v>
      </c>
      <c r="G9" s="58">
        <v>819.14599999999996</v>
      </c>
      <c r="H9" s="44">
        <f t="shared" ref="H9:H10" si="17">I9+K9</f>
        <v>0</v>
      </c>
      <c r="I9" s="44">
        <v>0</v>
      </c>
      <c r="J9" s="44">
        <v>0</v>
      </c>
      <c r="K9" s="44">
        <v>0</v>
      </c>
      <c r="L9" s="58">
        <f t="shared" ref="L9:L10" si="18">M9+O9</f>
        <v>0</v>
      </c>
      <c r="M9" s="58">
        <v>0</v>
      </c>
      <c r="N9" s="58">
        <v>0</v>
      </c>
      <c r="O9" s="58">
        <v>0</v>
      </c>
      <c r="P9" s="43"/>
      <c r="Q9" s="42"/>
      <c r="R9" s="36"/>
      <c r="S9" s="43"/>
      <c r="T9" s="43"/>
      <c r="U9" s="43"/>
      <c r="V9" s="43"/>
      <c r="W9" s="43"/>
      <c r="X9" s="52"/>
    </row>
    <row r="10" spans="1:24" ht="63.75" x14ac:dyDescent="0.25">
      <c r="A10" s="40" t="s">
        <v>10</v>
      </c>
      <c r="B10" s="41" t="s">
        <v>44</v>
      </c>
      <c r="C10" s="44" t="s">
        <v>3</v>
      </c>
      <c r="D10" s="58">
        <f t="shared" si="16"/>
        <v>61645.646999999997</v>
      </c>
      <c r="E10" s="56">
        <v>58385.7</v>
      </c>
      <c r="F10" s="56">
        <v>0</v>
      </c>
      <c r="G10" s="56">
        <v>3259.9470000000001</v>
      </c>
      <c r="H10" s="44">
        <f t="shared" si="17"/>
        <v>0</v>
      </c>
      <c r="I10" s="44">
        <v>0</v>
      </c>
      <c r="J10" s="44">
        <v>0</v>
      </c>
      <c r="K10" s="44">
        <v>0</v>
      </c>
      <c r="L10" s="58">
        <f t="shared" si="18"/>
        <v>0</v>
      </c>
      <c r="M10" s="56">
        <v>0</v>
      </c>
      <c r="N10" s="56">
        <v>0</v>
      </c>
      <c r="O10" s="56">
        <v>0</v>
      </c>
      <c r="P10" s="44">
        <f t="shared" si="13"/>
        <v>0</v>
      </c>
      <c r="Q10" s="42">
        <f t="shared" si="14"/>
        <v>0</v>
      </c>
      <c r="R10" s="36"/>
      <c r="S10" s="44">
        <f t="shared" si="15"/>
        <v>0</v>
      </c>
      <c r="T10" s="43"/>
      <c r="U10" s="43"/>
      <c r="V10" s="43"/>
      <c r="W10" s="43"/>
      <c r="X10" s="52"/>
    </row>
    <row r="11" spans="1:24" ht="13.9" hidden="1" x14ac:dyDescent="0.25">
      <c r="A11" s="39" t="s">
        <v>29</v>
      </c>
      <c r="B11" s="98" t="s">
        <v>13</v>
      </c>
      <c r="C11" s="99"/>
      <c r="D11" s="36">
        <f>E11+F11+G11</f>
        <v>1598.951</v>
      </c>
      <c r="E11" s="36">
        <f>E12</f>
        <v>1598.951</v>
      </c>
      <c r="F11" s="36">
        <f t="shared" ref="F11:G11" si="19">F12</f>
        <v>0</v>
      </c>
      <c r="G11" s="36">
        <f t="shared" si="19"/>
        <v>0</v>
      </c>
      <c r="H11" s="53">
        <f>I11+J11+K11</f>
        <v>0</v>
      </c>
      <c r="I11" s="53">
        <f>I12</f>
        <v>0</v>
      </c>
      <c r="J11" s="53">
        <f t="shared" ref="J11:K11" si="20">J12</f>
        <v>0</v>
      </c>
      <c r="K11" s="53">
        <f t="shared" si="20"/>
        <v>0</v>
      </c>
      <c r="L11" s="36">
        <f>M11+N11+O11</f>
        <v>0</v>
      </c>
      <c r="M11" s="36">
        <f>M12</f>
        <v>0</v>
      </c>
      <c r="N11" s="36">
        <f t="shared" ref="N11:O11" si="21">N12</f>
        <v>0</v>
      </c>
      <c r="O11" s="36">
        <f t="shared" si="21"/>
        <v>0</v>
      </c>
      <c r="P11" s="43">
        <f t="shared" si="13"/>
        <v>0</v>
      </c>
      <c r="Q11" s="36">
        <f t="shared" si="14"/>
        <v>0</v>
      </c>
      <c r="R11" s="36"/>
      <c r="S11" s="43"/>
      <c r="T11" s="43"/>
      <c r="U11" s="43"/>
      <c r="V11" s="43"/>
      <c r="W11" s="43"/>
      <c r="X11" s="52"/>
    </row>
    <row r="12" spans="1:24" ht="39.6" hidden="1" x14ac:dyDescent="0.25">
      <c r="A12" s="40" t="s">
        <v>75</v>
      </c>
      <c r="B12" s="41" t="s">
        <v>76</v>
      </c>
      <c r="C12" s="42"/>
      <c r="D12" s="42">
        <f t="shared" ref="D12" si="22">E12+G12</f>
        <v>1598.951</v>
      </c>
      <c r="E12" s="45">
        <v>1598.951</v>
      </c>
      <c r="F12" s="45">
        <v>0</v>
      </c>
      <c r="G12" s="46">
        <v>0</v>
      </c>
      <c r="H12" s="54">
        <f t="shared" ref="H12" si="23">I12+K12</f>
        <v>0</v>
      </c>
      <c r="I12" s="54">
        <v>0</v>
      </c>
      <c r="J12" s="54">
        <v>0</v>
      </c>
      <c r="K12" s="54">
        <v>0</v>
      </c>
      <c r="L12" s="42">
        <v>0</v>
      </c>
      <c r="M12" s="45">
        <v>0</v>
      </c>
      <c r="N12" s="45">
        <v>0</v>
      </c>
      <c r="O12" s="45">
        <v>0</v>
      </c>
      <c r="P12" s="42">
        <f>L12/D12*100</f>
        <v>0</v>
      </c>
      <c r="Q12" s="42">
        <f t="shared" si="14"/>
        <v>0</v>
      </c>
      <c r="R12" s="36"/>
      <c r="S12" s="42"/>
      <c r="T12" s="43"/>
      <c r="U12" s="43"/>
      <c r="V12" s="43"/>
      <c r="W12" s="43"/>
      <c r="X12" s="52"/>
    </row>
    <row r="13" spans="1:24" ht="36" customHeight="1" x14ac:dyDescent="0.25">
      <c r="A13" s="39" t="s">
        <v>29</v>
      </c>
      <c r="B13" s="82" t="s">
        <v>14</v>
      </c>
      <c r="C13" s="82"/>
      <c r="D13" s="36">
        <f>E13+F13+G13</f>
        <v>38202.697</v>
      </c>
      <c r="E13" s="36">
        <f>E14</f>
        <v>36180</v>
      </c>
      <c r="F13" s="36">
        <f>F14</f>
        <v>0</v>
      </c>
      <c r="G13" s="36">
        <f>G14</f>
        <v>2022.6969999999999</v>
      </c>
      <c r="H13" s="36">
        <f>I13+J13+K13</f>
        <v>100</v>
      </c>
      <c r="I13" s="36">
        <f>I14</f>
        <v>0</v>
      </c>
      <c r="J13" s="36">
        <f t="shared" ref="J13:K13" si="24">J14</f>
        <v>0</v>
      </c>
      <c r="K13" s="36">
        <f t="shared" si="24"/>
        <v>100</v>
      </c>
      <c r="L13" s="36">
        <f>M13+N13+O13</f>
        <v>1234.3109999999999</v>
      </c>
      <c r="M13" s="36">
        <f>M14</f>
        <v>1077.577</v>
      </c>
      <c r="N13" s="36">
        <f t="shared" ref="N13:O13" si="25">N14</f>
        <v>0</v>
      </c>
      <c r="O13" s="36">
        <f t="shared" si="25"/>
        <v>156.73400000000001</v>
      </c>
      <c r="P13" s="43">
        <f>L13/D13%</f>
        <v>3.2309525162582107</v>
      </c>
      <c r="Q13" s="36">
        <f t="shared" si="14"/>
        <v>2.978377556661139</v>
      </c>
      <c r="R13" s="36"/>
      <c r="S13" s="43">
        <f>O13/G13%</f>
        <v>7.7487631612643924</v>
      </c>
      <c r="T13" s="43">
        <f t="shared" si="2"/>
        <v>1234.3109999999999</v>
      </c>
      <c r="U13" s="43"/>
      <c r="V13" s="43"/>
      <c r="W13" s="43">
        <f t="shared" si="3"/>
        <v>156.73400000000001</v>
      </c>
      <c r="X13" s="52"/>
    </row>
    <row r="14" spans="1:24" ht="29.25" customHeight="1" x14ac:dyDescent="0.25">
      <c r="A14" s="40" t="s">
        <v>30</v>
      </c>
      <c r="B14" s="47" t="s">
        <v>19</v>
      </c>
      <c r="C14" s="12" t="s">
        <v>3</v>
      </c>
      <c r="D14" s="56">
        <f t="shared" ref="D14" si="26">E14+G14</f>
        <v>38202.697</v>
      </c>
      <c r="E14" s="59">
        <v>36180</v>
      </c>
      <c r="F14" s="59">
        <v>0</v>
      </c>
      <c r="G14" s="59">
        <v>2022.6969999999999</v>
      </c>
      <c r="H14" s="42">
        <f>I14+K14</f>
        <v>100</v>
      </c>
      <c r="I14" s="42">
        <v>0</v>
      </c>
      <c r="J14" s="42">
        <v>0</v>
      </c>
      <c r="K14" s="42">
        <v>100</v>
      </c>
      <c r="L14" s="56">
        <f t="shared" ref="L14" si="27">M14+O14</f>
        <v>1234.3109999999999</v>
      </c>
      <c r="M14" s="56">
        <v>1077.577</v>
      </c>
      <c r="N14" s="56">
        <v>0</v>
      </c>
      <c r="O14" s="56">
        <v>156.73400000000001</v>
      </c>
      <c r="P14" s="42">
        <f>L14/D14*100</f>
        <v>3.2309525162582107</v>
      </c>
      <c r="Q14" s="42">
        <f t="shared" si="14"/>
        <v>2.978377556661139</v>
      </c>
      <c r="R14" s="42"/>
      <c r="S14" s="42">
        <f>O14/G14*100</f>
        <v>7.7487631612643924</v>
      </c>
      <c r="T14" s="44">
        <f t="shared" si="2"/>
        <v>1234.3109999999999</v>
      </c>
      <c r="U14" s="44"/>
      <c r="V14" s="44"/>
      <c r="W14" s="44">
        <f t="shared" si="3"/>
        <v>156.73400000000001</v>
      </c>
      <c r="X14" s="52"/>
    </row>
    <row r="15" spans="1:24" ht="24.75" customHeight="1" x14ac:dyDescent="0.25">
      <c r="A15" s="39" t="s">
        <v>31</v>
      </c>
      <c r="B15" s="82" t="s">
        <v>15</v>
      </c>
      <c r="C15" s="82"/>
      <c r="D15" s="43">
        <f>E15+F15+G15</f>
        <v>51641</v>
      </c>
      <c r="E15" s="43">
        <f>E16</f>
        <v>41312.5</v>
      </c>
      <c r="F15" s="43">
        <f>F16</f>
        <v>0</v>
      </c>
      <c r="G15" s="43">
        <f>G16</f>
        <v>10328.5</v>
      </c>
      <c r="H15" s="43">
        <f>I15+J15+K15</f>
        <v>12.2841</v>
      </c>
      <c r="I15" s="43">
        <f>I16</f>
        <v>0</v>
      </c>
      <c r="J15" s="43">
        <f>J16</f>
        <v>0</v>
      </c>
      <c r="K15" s="43">
        <f>K16</f>
        <v>12.2841</v>
      </c>
      <c r="L15" s="43">
        <f>M15+N15+O15</f>
        <v>12.2841</v>
      </c>
      <c r="M15" s="43">
        <f>M16</f>
        <v>0</v>
      </c>
      <c r="N15" s="43">
        <f t="shared" ref="N15:O15" si="28">N16</f>
        <v>0</v>
      </c>
      <c r="O15" s="43">
        <f t="shared" si="28"/>
        <v>12.2841</v>
      </c>
      <c r="P15" s="43">
        <f>L15/D15%</f>
        <v>2.378749443271819E-2</v>
      </c>
      <c r="Q15" s="36">
        <f t="shared" si="14"/>
        <v>0</v>
      </c>
      <c r="R15" s="36"/>
      <c r="S15" s="43">
        <f>O15/G15%</f>
        <v>0.11893401752432591</v>
      </c>
      <c r="T15" s="43"/>
      <c r="U15" s="43"/>
      <c r="V15" s="43"/>
      <c r="W15" s="43"/>
      <c r="X15" s="52"/>
    </row>
    <row r="16" spans="1:24" ht="66" customHeight="1" x14ac:dyDescent="0.25">
      <c r="A16" s="40" t="s">
        <v>32</v>
      </c>
      <c r="B16" s="48" t="s">
        <v>77</v>
      </c>
      <c r="C16" s="49" t="s">
        <v>3</v>
      </c>
      <c r="D16" s="56">
        <f t="shared" ref="D16" si="29">E16+G16</f>
        <v>51641</v>
      </c>
      <c r="E16" s="59">
        <v>41312.5</v>
      </c>
      <c r="F16" s="59">
        <v>0</v>
      </c>
      <c r="G16" s="59">
        <v>10328.5</v>
      </c>
      <c r="H16" s="42">
        <f t="shared" ref="H16" si="30">I16+K16</f>
        <v>12.2841</v>
      </c>
      <c r="I16" s="42">
        <v>0</v>
      </c>
      <c r="J16" s="42">
        <v>0</v>
      </c>
      <c r="K16" s="42">
        <f>O16</f>
        <v>12.2841</v>
      </c>
      <c r="L16" s="56">
        <f t="shared" ref="L16" si="31">M16+O16</f>
        <v>12.2841</v>
      </c>
      <c r="M16" s="56">
        <v>0</v>
      </c>
      <c r="N16" s="56">
        <v>0</v>
      </c>
      <c r="O16" s="56">
        <v>12.2841</v>
      </c>
      <c r="P16" s="42">
        <f>L16/D16*100</f>
        <v>2.3787494432718187E-2</v>
      </c>
      <c r="Q16" s="42">
        <f t="shared" si="14"/>
        <v>0</v>
      </c>
      <c r="R16" s="42"/>
      <c r="S16" s="42">
        <f t="shared" ref="S16" si="32">O16/G16*100</f>
        <v>0.11893401752432591</v>
      </c>
      <c r="T16" s="43"/>
      <c r="U16" s="43"/>
      <c r="V16" s="43"/>
      <c r="W16" s="43"/>
      <c r="X16" s="52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2016-09-05T11:21:20Z</cp:lastPrinted>
  <dcterms:created xsi:type="dcterms:W3CDTF">2012-05-22T08:33:39Z</dcterms:created>
  <dcterms:modified xsi:type="dcterms:W3CDTF">2017-05-24T08:39:00Z</dcterms:modified>
</cp:coreProperties>
</file>