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19200" windowHeight="11250"/>
  </bookViews>
  <sheets>
    <sheet name="муниципальные" sheetId="33" r:id="rId1"/>
    <sheet name="ведомственная" sheetId="36" state="hidden" r:id="rId2"/>
    <sheet name="ведомственная 1" sheetId="38" r:id="rId3"/>
  </sheets>
  <definedNames>
    <definedName name="_xlnm._FilterDatabase" localSheetId="0" hidden="1">муниципальные!$A$4:$AG$9</definedName>
    <definedName name="_xlnm.Print_Titles" localSheetId="0">муниципальные!$2:$3</definedName>
    <definedName name="_xlnm.Print_Area" localSheetId="0">муниципальные!$A$1:$AE$9</definedName>
  </definedNames>
  <calcPr calcId="144525"/>
</workbook>
</file>

<file path=xl/calcChain.xml><?xml version="1.0" encoding="utf-8"?>
<calcChain xmlns="http://schemas.openxmlformats.org/spreadsheetml/2006/main">
  <c r="T7" i="38" l="1"/>
  <c r="R7" i="38"/>
  <c r="R5" i="38"/>
  <c r="T5" i="38"/>
  <c r="D5" i="38" l="1"/>
  <c r="E5" i="38"/>
  <c r="F5" i="38"/>
  <c r="G5" i="38"/>
  <c r="H5" i="38"/>
  <c r="J5" i="38"/>
  <c r="K5" i="38"/>
  <c r="M5" i="38"/>
  <c r="N5" i="38"/>
  <c r="Q5" i="38" s="1"/>
  <c r="I6" i="38"/>
  <c r="I5" i="38" s="1"/>
  <c r="L6" i="38"/>
  <c r="O6" i="38" s="1"/>
  <c r="Q6" i="38"/>
  <c r="T6" i="38"/>
  <c r="U6" i="38"/>
  <c r="V6" i="38" s="1"/>
  <c r="L7" i="38"/>
  <c r="O7" i="38" s="1"/>
  <c r="Q7" i="38"/>
  <c r="U7" i="38"/>
  <c r="V7" i="38"/>
  <c r="R6" i="38" l="1"/>
  <c r="L5" i="38"/>
  <c r="O5" i="38" s="1"/>
  <c r="U5" i="38"/>
  <c r="V5" i="38" s="1"/>
  <c r="G5" i="33" l="1"/>
  <c r="H5" i="33"/>
  <c r="I5" i="33"/>
  <c r="J5" i="33"/>
  <c r="K5" i="33"/>
  <c r="F5" i="33" l="1"/>
  <c r="AA9" i="33" l="1"/>
  <c r="AA8" i="33"/>
  <c r="AA7" i="33"/>
  <c r="AA6" i="33"/>
  <c r="Q5" i="33"/>
  <c r="R5" i="33"/>
  <c r="S6" i="33"/>
  <c r="S7" i="33"/>
  <c r="S8" i="33"/>
  <c r="S9" i="33"/>
  <c r="S5" i="33" l="1"/>
  <c r="P6" i="33"/>
  <c r="P7" i="33"/>
  <c r="P8" i="33"/>
  <c r="P9" i="33"/>
  <c r="P5" i="33" l="1"/>
  <c r="U5" i="33" l="1"/>
  <c r="V5" i="33"/>
  <c r="W5" i="33"/>
  <c r="T7" i="33"/>
  <c r="T8" i="33"/>
  <c r="AD8" i="33" s="1"/>
  <c r="T9" i="33"/>
  <c r="AD9" i="33" s="1"/>
  <c r="T6" i="33"/>
  <c r="AD5" i="33" l="1"/>
  <c r="T5" i="33"/>
  <c r="E5" i="33" l="1"/>
  <c r="M5" i="33"/>
  <c r="N5" i="33"/>
  <c r="O5" i="33"/>
  <c r="AA5" i="33" s="1"/>
  <c r="D5" i="33"/>
  <c r="L7" i="33"/>
  <c r="X7" i="33" l="1"/>
  <c r="AE7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8" i="33" l="1"/>
  <c r="L9" i="33"/>
  <c r="L6" i="33"/>
  <c r="X9" i="33" l="1"/>
  <c r="AE9" i="33"/>
  <c r="X8" i="33"/>
  <c r="AE8" i="33"/>
  <c r="X6" i="33"/>
  <c r="AE6" i="33"/>
  <c r="L5" i="33"/>
  <c r="X5" i="33" l="1"/>
  <c r="AE5" i="33"/>
</calcChain>
</file>

<file path=xl/sharedStrings.xml><?xml version="1.0" encoding="utf-8"?>
<sst xmlns="http://schemas.openxmlformats.org/spreadsheetml/2006/main" count="137" uniqueCount="62">
  <si>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</si>
  <si>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</si>
  <si>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</si>
  <si>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</si>
  <si>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</si>
  <si>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</si>
  <si>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</si>
  <si>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</si>
  <si>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КК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</si>
  <si>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</si>
  <si>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</si>
  <si>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2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</si>
  <si>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</si>
  <si>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</si>
  <si>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</si>
  <si>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</si>
  <si>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</si>
  <si>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</si>
  <si>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</si>
  <si>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</si>
  <si>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3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</si>
  <si>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</si>
  <si>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</si>
  <si>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</si>
  <si>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</si>
  <si>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</si>
  <si>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</si>
  <si>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</si>
  <si>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</si>
  <si>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</si>
  <si>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</si>
  <si>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</si>
  <si>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</si>
  <si>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</si>
  <si>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</si>
  <si>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</si>
  <si>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</si>
  <si>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</si>
  <si>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</si>
  <si>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</si>
  <si>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</si>
  <si>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</si>
  <si>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</si>
  <si>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</si>
  <si>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</si>
  <si>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</si>
  <si>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% исполнения  к финансированию (окружной б-т)</t>
  </si>
  <si>
    <t>% исполнения  к плану 2016 года</t>
  </si>
  <si>
    <t xml:space="preserve">Всего </t>
  </si>
  <si>
    <t>Причины низкого исполнения</t>
  </si>
  <si>
    <t>22</t>
  </si>
  <si>
    <t>ПЛАН на 9 месяцев 2016 год (рублей)</t>
  </si>
  <si>
    <t>Кассовый расход по 01.11.2016  (рублей)</t>
  </si>
  <si>
    <t>Профинансировано  на 01.11.2016  (рублей)</t>
  </si>
  <si>
    <t>16</t>
  </si>
  <si>
    <t>Информирование населения о деятельности органов местного самоуправления муниципального образования город Нефтеюганск на 2016 год</t>
  </si>
  <si>
    <t xml:space="preserve">% исполнения к плану 9 месяцев 2015  года </t>
  </si>
  <si>
    <t>1 полугодие</t>
  </si>
  <si>
    <t>4 квартал</t>
  </si>
  <si>
    <t>3 квартал</t>
  </si>
  <si>
    <t>Отчет об исполнении сетевого плана-графика на 2016 год по реализации ведомственных программ муниципального образования город Нефтеюганск</t>
  </si>
  <si>
    <t>Кассовый расход на 01.11.2016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</si>
</sst>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3" fontId="5" fillId="0" borderId="0" xfId="2" applyFont="1" applyFill="1" applyAlignment="1">
      <alignment vertical="center"/>
    </xf>
    <xf numFmtId="43" fontId="4" fillId="0" borderId="1" xfId="2" applyFont="1" applyFill="1" applyBorder="1" applyAlignment="1">
      <alignment vertical="center"/>
    </xf>
    <xf numFmtId="43" fontId="5" fillId="0" borderId="1" xfId="2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view="pageBreakPreview" zoomScale="60" zoomScaleNormal="46" workbookViewId="0">
      <pane ySplit="3" topLeftCell="A4" activePane="bottomLeft" state="frozen"/>
      <selection pane="bottomLeft" activeCell="O6" sqref="O6"/>
    </sheetView>
  </sheetViews>
  <sheetFormatPr defaultColWidth="9.140625" defaultRowHeight="18.75" x14ac:dyDescent="0.3"/>
  <cols>
    <col min="1" max="1" width="10" style="11" customWidth="1"/>
    <col min="2" max="2" width="54.85546875" style="8" customWidth="1"/>
    <col min="3" max="3" width="13.140625" style="8" customWidth="1"/>
    <col min="4" max="11" width="23.28515625" style="8" hidden="1" customWidth="1"/>
    <col min="12" max="12" width="22.140625" style="8" customWidth="1"/>
    <col min="13" max="13" width="22.28515625" style="8" customWidth="1"/>
    <col min="14" max="14" width="20" style="8" customWidth="1"/>
    <col min="15" max="15" width="21.85546875" style="8" customWidth="1"/>
    <col min="16" max="16" width="22.140625" style="8" hidden="1" customWidth="1"/>
    <col min="17" max="17" width="22.5703125" style="8" hidden="1" customWidth="1"/>
    <col min="18" max="19" width="22" style="8" hidden="1" customWidth="1"/>
    <col min="20" max="20" width="21.85546875" style="9" customWidth="1"/>
    <col min="21" max="21" width="21.7109375" style="9" customWidth="1"/>
    <col min="22" max="22" width="18.28515625" style="9" customWidth="1"/>
    <col min="23" max="23" width="22" style="9" customWidth="1"/>
    <col min="24" max="24" width="10.85546875" style="10" customWidth="1"/>
    <col min="25" max="25" width="12.7109375" style="10" customWidth="1"/>
    <col min="26" max="26" width="13.140625" style="10" customWidth="1"/>
    <col min="27" max="27" width="11.42578125" style="10" customWidth="1"/>
    <col min="28" max="28" width="1" style="10" hidden="1" customWidth="1"/>
    <col min="29" max="29" width="82.85546875" style="8" customWidth="1"/>
    <col min="30" max="30" width="26.85546875" style="45" customWidth="1"/>
    <col min="31" max="31" width="14.85546875" style="45" customWidth="1"/>
    <col min="32" max="16384" width="9.140625" style="8"/>
  </cols>
  <sheetData>
    <row r="1" spans="1:31" s="6" customFormat="1" ht="62.25" customHeight="1" x14ac:dyDescent="0.3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39"/>
      <c r="AD1" s="45"/>
      <c r="AE1" s="45"/>
    </row>
    <row r="2" spans="1:31" s="7" customFormat="1" ht="75" customHeight="1" x14ac:dyDescent="0.3">
      <c r="A2" s="57" t="s">
        <v>0</v>
      </c>
      <c r="B2" s="4" t="s">
        <v>1</v>
      </c>
      <c r="C2" s="58" t="s">
        <v>14</v>
      </c>
      <c r="D2" s="64" t="s">
        <v>43</v>
      </c>
      <c r="E2" s="64" t="s">
        <v>44</v>
      </c>
      <c r="F2" s="31" t="s">
        <v>51</v>
      </c>
      <c r="G2" s="32"/>
      <c r="H2" s="32"/>
      <c r="I2" s="32"/>
      <c r="J2" s="32"/>
      <c r="K2" s="33"/>
      <c r="L2" s="59" t="s">
        <v>42</v>
      </c>
      <c r="M2" s="59"/>
      <c r="N2" s="59"/>
      <c r="O2" s="59"/>
      <c r="P2" s="60" t="s">
        <v>53</v>
      </c>
      <c r="Q2" s="60"/>
      <c r="R2" s="60"/>
      <c r="S2" s="60"/>
      <c r="T2" s="60" t="s">
        <v>52</v>
      </c>
      <c r="U2" s="60"/>
      <c r="V2" s="60"/>
      <c r="W2" s="60"/>
      <c r="X2" s="61" t="s">
        <v>47</v>
      </c>
      <c r="Y2" s="62"/>
      <c r="Z2" s="62"/>
      <c r="AA2" s="63"/>
      <c r="AB2" s="52" t="s">
        <v>46</v>
      </c>
      <c r="AC2" s="66" t="s">
        <v>49</v>
      </c>
      <c r="AD2" s="54" t="s">
        <v>33</v>
      </c>
      <c r="AE2" s="54" t="s">
        <v>34</v>
      </c>
    </row>
    <row r="3" spans="1:31" s="7" customFormat="1" ht="65.25" customHeight="1" x14ac:dyDescent="0.3">
      <c r="A3" s="57"/>
      <c r="B3" s="36" t="s">
        <v>2</v>
      </c>
      <c r="C3" s="58"/>
      <c r="D3" s="65"/>
      <c r="E3" s="65"/>
      <c r="F3" s="36" t="s">
        <v>48</v>
      </c>
      <c r="G3" s="38"/>
      <c r="H3" s="38"/>
      <c r="I3" s="37" t="s">
        <v>18</v>
      </c>
      <c r="J3" s="37" t="s">
        <v>45</v>
      </c>
      <c r="K3" s="37" t="s">
        <v>19</v>
      </c>
      <c r="L3" s="37" t="s">
        <v>17</v>
      </c>
      <c r="M3" s="37" t="s">
        <v>18</v>
      </c>
      <c r="N3" s="37" t="s">
        <v>45</v>
      </c>
      <c r="O3" s="37" t="s">
        <v>19</v>
      </c>
      <c r="P3" s="37" t="s">
        <v>17</v>
      </c>
      <c r="Q3" s="37" t="s">
        <v>18</v>
      </c>
      <c r="R3" s="37" t="s">
        <v>45</v>
      </c>
      <c r="S3" s="37" t="s">
        <v>19</v>
      </c>
      <c r="T3" s="37" t="s">
        <v>17</v>
      </c>
      <c r="U3" s="37" t="s">
        <v>18</v>
      </c>
      <c r="V3" s="37" t="s">
        <v>45</v>
      </c>
      <c r="W3" s="37" t="s">
        <v>19</v>
      </c>
      <c r="X3" s="5" t="s">
        <v>17</v>
      </c>
      <c r="Y3" s="5" t="s">
        <v>18</v>
      </c>
      <c r="Z3" s="5" t="s">
        <v>45</v>
      </c>
      <c r="AA3" s="5" t="s">
        <v>19</v>
      </c>
      <c r="AB3" s="53"/>
      <c r="AC3" s="67"/>
      <c r="AD3" s="54"/>
      <c r="AE3" s="54"/>
    </row>
    <row r="4" spans="1:31" s="7" customFormat="1" ht="21.75" customHeight="1" x14ac:dyDescent="0.3">
      <c r="A4" s="34" t="s">
        <v>5</v>
      </c>
      <c r="B4" s="35" t="s">
        <v>11</v>
      </c>
      <c r="C4" s="35" t="s">
        <v>20</v>
      </c>
      <c r="D4" s="35" t="s">
        <v>21</v>
      </c>
      <c r="E4" s="35" t="s">
        <v>12</v>
      </c>
      <c r="F4" s="35" t="s">
        <v>21</v>
      </c>
      <c r="G4" s="35" t="s">
        <v>31</v>
      </c>
      <c r="H4" s="35" t="s">
        <v>13</v>
      </c>
      <c r="I4" s="35" t="s">
        <v>23</v>
      </c>
      <c r="J4" s="35" t="s">
        <v>24</v>
      </c>
      <c r="K4" s="35" t="s">
        <v>26</v>
      </c>
      <c r="L4" s="35" t="s">
        <v>21</v>
      </c>
      <c r="M4" s="35" t="s">
        <v>12</v>
      </c>
      <c r="N4" s="35" t="s">
        <v>22</v>
      </c>
      <c r="O4" s="35" t="s">
        <v>31</v>
      </c>
      <c r="P4" s="35" t="s">
        <v>23</v>
      </c>
      <c r="Q4" s="35" t="s">
        <v>24</v>
      </c>
      <c r="R4" s="35" t="s">
        <v>26</v>
      </c>
      <c r="S4" s="35" t="s">
        <v>27</v>
      </c>
      <c r="T4" s="35" t="s">
        <v>13</v>
      </c>
      <c r="U4" s="35" t="s">
        <v>23</v>
      </c>
      <c r="V4" s="35" t="s">
        <v>24</v>
      </c>
      <c r="W4" s="35" t="s">
        <v>26</v>
      </c>
      <c r="X4" s="34" t="s">
        <v>27</v>
      </c>
      <c r="Y4" s="40" t="s">
        <v>28</v>
      </c>
      <c r="Z4" s="40" t="s">
        <v>29</v>
      </c>
      <c r="AA4" s="40" t="s">
        <v>30</v>
      </c>
      <c r="AB4" s="40" t="s">
        <v>50</v>
      </c>
      <c r="AC4" s="40" t="s">
        <v>54</v>
      </c>
      <c r="AD4" s="48">
        <v>17</v>
      </c>
      <c r="AE4" s="48">
        <v>18</v>
      </c>
    </row>
    <row r="5" spans="1:31" s="7" customFormat="1" ht="65.25" customHeight="1" x14ac:dyDescent="0.3">
      <c r="A5" s="1" t="s">
        <v>24</v>
      </c>
      <c r="B5" s="49" t="s">
        <v>10</v>
      </c>
      <c r="C5" s="49"/>
      <c r="D5" s="3">
        <f>SUM(D6:D9)</f>
        <v>320000</v>
      </c>
      <c r="E5" s="3">
        <f t="shared" ref="E5:W5" si="0">SUM(E6:E9)</f>
        <v>420000</v>
      </c>
      <c r="F5" s="3">
        <f t="shared" si="0"/>
        <v>870165</v>
      </c>
      <c r="G5" s="3">
        <f t="shared" si="0"/>
        <v>30000</v>
      </c>
      <c r="H5" s="3">
        <f t="shared" si="0"/>
        <v>230000</v>
      </c>
      <c r="I5" s="3">
        <f t="shared" si="0"/>
        <v>0</v>
      </c>
      <c r="J5" s="3">
        <f t="shared" si="0"/>
        <v>0</v>
      </c>
      <c r="K5" s="3">
        <f t="shared" si="0"/>
        <v>740000</v>
      </c>
      <c r="L5" s="3">
        <f>SUM(L6:L9)</f>
        <v>1000000</v>
      </c>
      <c r="M5" s="3">
        <f>SUM(M6:M9)</f>
        <v>0</v>
      </c>
      <c r="N5" s="3">
        <f>SUM(N6:N9)</f>
        <v>0</v>
      </c>
      <c r="O5" s="3">
        <f>SUM(O6:O9)</f>
        <v>1000000</v>
      </c>
      <c r="P5" s="3">
        <f t="shared" si="0"/>
        <v>899149.15999999992</v>
      </c>
      <c r="Q5" s="3">
        <f t="shared" si="0"/>
        <v>0</v>
      </c>
      <c r="R5" s="3">
        <f t="shared" si="0"/>
        <v>0</v>
      </c>
      <c r="S5" s="3">
        <f t="shared" si="0"/>
        <v>899149.15999999992</v>
      </c>
      <c r="T5" s="3">
        <f t="shared" si="0"/>
        <v>899149.15999999992</v>
      </c>
      <c r="U5" s="3">
        <f t="shared" si="0"/>
        <v>0</v>
      </c>
      <c r="V5" s="3">
        <f t="shared" si="0"/>
        <v>0</v>
      </c>
      <c r="W5" s="3">
        <f t="shared" si="0"/>
        <v>899149.15999999992</v>
      </c>
      <c r="X5" s="2">
        <f t="shared" ref="X5:X9" si="1">T5/L5*100</f>
        <v>89.914915999999991</v>
      </c>
      <c r="Y5" s="2"/>
      <c r="Z5" s="2"/>
      <c r="AA5" s="2">
        <f t="shared" ref="AA5:AA9" si="2">W5/O5*100</f>
        <v>89.914915999999991</v>
      </c>
      <c r="AB5" s="24"/>
      <c r="AC5" s="30"/>
      <c r="AD5" s="3">
        <f t="shared" ref="AD5" si="3">SUM(AD6:AD9)</f>
        <v>1000000</v>
      </c>
      <c r="AE5" s="46">
        <f t="shared" ref="AE5:AE9" si="4">AD5/L5*100</f>
        <v>100</v>
      </c>
    </row>
    <row r="6" spans="1:31" s="7" customFormat="1" ht="31.5" customHeight="1" x14ac:dyDescent="0.3">
      <c r="A6" s="50" t="s">
        <v>25</v>
      </c>
      <c r="B6" s="51" t="s">
        <v>16</v>
      </c>
      <c r="C6" s="26" t="s">
        <v>3</v>
      </c>
      <c r="D6" s="23">
        <v>0</v>
      </c>
      <c r="E6" s="23">
        <v>150000</v>
      </c>
      <c r="F6" s="25">
        <v>280165</v>
      </c>
      <c r="G6" s="23">
        <v>30000</v>
      </c>
      <c r="H6" s="23">
        <v>180000</v>
      </c>
      <c r="I6" s="23">
        <v>0</v>
      </c>
      <c r="J6" s="23">
        <v>0</v>
      </c>
      <c r="K6" s="25">
        <v>150000</v>
      </c>
      <c r="L6" s="25">
        <f>M6+O6</f>
        <v>360000</v>
      </c>
      <c r="M6" s="25">
        <v>0</v>
      </c>
      <c r="N6" s="25">
        <v>0</v>
      </c>
      <c r="O6" s="25">
        <v>360000</v>
      </c>
      <c r="P6" s="24">
        <f t="shared" ref="P6:P9" si="5">Q6+R6+S6</f>
        <v>270149.15999999997</v>
      </c>
      <c r="Q6" s="25">
        <v>0</v>
      </c>
      <c r="R6" s="25">
        <v>0</v>
      </c>
      <c r="S6" s="23">
        <f t="shared" ref="S6:S9" si="6">W6</f>
        <v>270149.15999999997</v>
      </c>
      <c r="T6" s="25">
        <f>SUM(U6:W6)</f>
        <v>270149.15999999997</v>
      </c>
      <c r="U6" s="25">
        <v>0</v>
      </c>
      <c r="V6" s="25">
        <v>0</v>
      </c>
      <c r="W6" s="25">
        <v>270149.15999999997</v>
      </c>
      <c r="X6" s="24">
        <f t="shared" si="1"/>
        <v>75.04143333333333</v>
      </c>
      <c r="Y6" s="24"/>
      <c r="Z6" s="24"/>
      <c r="AA6" s="24">
        <f t="shared" si="2"/>
        <v>75.04143333333333</v>
      </c>
      <c r="AB6" s="24"/>
      <c r="AC6" s="30"/>
      <c r="AD6" s="47">
        <v>360000</v>
      </c>
      <c r="AE6" s="47">
        <f t="shared" si="4"/>
        <v>100</v>
      </c>
    </row>
    <row r="7" spans="1:31" s="7" customFormat="1" ht="33.75" customHeight="1" x14ac:dyDescent="0.3">
      <c r="A7" s="50"/>
      <c r="B7" s="51"/>
      <c r="C7" s="26" t="s">
        <v>9</v>
      </c>
      <c r="D7" s="23">
        <v>100000</v>
      </c>
      <c r="E7" s="23">
        <v>10000</v>
      </c>
      <c r="F7" s="25">
        <v>110000</v>
      </c>
      <c r="G7" s="23">
        <v>0</v>
      </c>
      <c r="H7" s="23">
        <v>0</v>
      </c>
      <c r="I7" s="23">
        <v>0</v>
      </c>
      <c r="J7" s="23">
        <v>0</v>
      </c>
      <c r="K7" s="25">
        <v>110000</v>
      </c>
      <c r="L7" s="25">
        <f>M7+O7</f>
        <v>110000</v>
      </c>
      <c r="M7" s="25">
        <v>0</v>
      </c>
      <c r="N7" s="25">
        <v>0</v>
      </c>
      <c r="O7" s="25">
        <v>110000</v>
      </c>
      <c r="P7" s="24">
        <f t="shared" si="5"/>
        <v>99000</v>
      </c>
      <c r="Q7" s="25">
        <v>0</v>
      </c>
      <c r="R7" s="25">
        <v>0</v>
      </c>
      <c r="S7" s="23">
        <f t="shared" si="6"/>
        <v>99000</v>
      </c>
      <c r="T7" s="25">
        <f t="shared" ref="T7:T9" si="7">SUM(U7:W7)</f>
        <v>99000</v>
      </c>
      <c r="U7" s="25">
        <v>0</v>
      </c>
      <c r="V7" s="25">
        <v>0</v>
      </c>
      <c r="W7" s="25">
        <v>99000</v>
      </c>
      <c r="X7" s="24">
        <f t="shared" si="1"/>
        <v>90</v>
      </c>
      <c r="Y7" s="24"/>
      <c r="Z7" s="24"/>
      <c r="AA7" s="24">
        <f t="shared" si="2"/>
        <v>90</v>
      </c>
      <c r="AB7" s="24"/>
      <c r="AC7" s="29"/>
      <c r="AD7" s="47">
        <v>110000</v>
      </c>
      <c r="AE7" s="47">
        <f t="shared" si="4"/>
        <v>100</v>
      </c>
    </row>
    <row r="8" spans="1:31" s="7" customFormat="1" ht="38.25" customHeight="1" x14ac:dyDescent="0.3">
      <c r="A8" s="50"/>
      <c r="B8" s="51"/>
      <c r="C8" s="26" t="s">
        <v>8</v>
      </c>
      <c r="D8" s="23">
        <v>220000</v>
      </c>
      <c r="E8" s="23">
        <v>200000</v>
      </c>
      <c r="F8" s="25">
        <v>420000</v>
      </c>
      <c r="G8" s="23">
        <v>0</v>
      </c>
      <c r="H8" s="23">
        <v>50000</v>
      </c>
      <c r="I8" s="23">
        <v>0</v>
      </c>
      <c r="J8" s="23">
        <v>0</v>
      </c>
      <c r="K8" s="25">
        <v>420000</v>
      </c>
      <c r="L8" s="25">
        <f>M8+O8</f>
        <v>470000</v>
      </c>
      <c r="M8" s="25">
        <v>0</v>
      </c>
      <c r="N8" s="25">
        <v>0</v>
      </c>
      <c r="O8" s="25">
        <v>470000</v>
      </c>
      <c r="P8" s="24">
        <f t="shared" si="5"/>
        <v>470000</v>
      </c>
      <c r="Q8" s="25">
        <v>0</v>
      </c>
      <c r="R8" s="25">
        <v>0</v>
      </c>
      <c r="S8" s="23">
        <f t="shared" si="6"/>
        <v>470000</v>
      </c>
      <c r="T8" s="25">
        <f t="shared" si="7"/>
        <v>470000</v>
      </c>
      <c r="U8" s="25">
        <v>0</v>
      </c>
      <c r="V8" s="25">
        <v>0</v>
      </c>
      <c r="W8" s="25">
        <v>470000</v>
      </c>
      <c r="X8" s="24">
        <f t="shared" si="1"/>
        <v>100</v>
      </c>
      <c r="Y8" s="24"/>
      <c r="Z8" s="24"/>
      <c r="AA8" s="24">
        <f t="shared" si="2"/>
        <v>100</v>
      </c>
      <c r="AB8" s="24"/>
      <c r="AC8" s="29"/>
      <c r="AD8" s="47">
        <f>T8</f>
        <v>470000</v>
      </c>
      <c r="AE8" s="47">
        <f t="shared" si="4"/>
        <v>100</v>
      </c>
    </row>
    <row r="9" spans="1:31" s="7" customFormat="1" ht="28.5" customHeight="1" x14ac:dyDescent="0.3">
      <c r="A9" s="50"/>
      <c r="B9" s="51"/>
      <c r="C9" s="26" t="s">
        <v>4</v>
      </c>
      <c r="D9" s="23">
        <v>0</v>
      </c>
      <c r="E9" s="23">
        <v>60000</v>
      </c>
      <c r="F9" s="25">
        <v>60000</v>
      </c>
      <c r="G9" s="23">
        <v>0</v>
      </c>
      <c r="H9" s="23">
        <v>0</v>
      </c>
      <c r="I9" s="23">
        <v>0</v>
      </c>
      <c r="J9" s="23">
        <v>0</v>
      </c>
      <c r="K9" s="25">
        <v>60000</v>
      </c>
      <c r="L9" s="25">
        <f>M9+O9</f>
        <v>60000</v>
      </c>
      <c r="M9" s="25">
        <v>0</v>
      </c>
      <c r="N9" s="25">
        <v>0</v>
      </c>
      <c r="O9" s="25">
        <v>60000</v>
      </c>
      <c r="P9" s="24">
        <f t="shared" si="5"/>
        <v>60000</v>
      </c>
      <c r="Q9" s="25">
        <v>0</v>
      </c>
      <c r="R9" s="25">
        <v>0</v>
      </c>
      <c r="S9" s="23">
        <f t="shared" si="6"/>
        <v>60000</v>
      </c>
      <c r="T9" s="25">
        <f t="shared" si="7"/>
        <v>60000</v>
      </c>
      <c r="U9" s="25">
        <v>0</v>
      </c>
      <c r="V9" s="25">
        <v>0</v>
      </c>
      <c r="W9" s="25">
        <v>60000</v>
      </c>
      <c r="X9" s="24">
        <f t="shared" si="1"/>
        <v>100</v>
      </c>
      <c r="Y9" s="24"/>
      <c r="Z9" s="24"/>
      <c r="AA9" s="24">
        <f t="shared" si="2"/>
        <v>100</v>
      </c>
      <c r="AB9" s="24"/>
      <c r="AC9" s="30"/>
      <c r="AD9" s="47">
        <f>T9</f>
        <v>60000</v>
      </c>
      <c r="AE9" s="47">
        <f t="shared" si="4"/>
        <v>100</v>
      </c>
    </row>
  </sheetData>
  <mergeCells count="16">
    <mergeCell ref="AE2:AE3"/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C2:AC3"/>
    <mergeCell ref="AD2:AD3"/>
    <mergeCell ref="B6:B9"/>
    <mergeCell ref="AB2:AB3"/>
    <mergeCell ref="B5:C5"/>
    <mergeCell ref="A6:A9"/>
  </mergeCells>
  <pageMargins left="0.19685039370078741" right="0" top="0.39370078740157483" bottom="0.19685039370078741" header="0.31496062992125984" footer="0.31496062992125984"/>
  <pageSetup paperSize="9" scale="34" fitToHeight="11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9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12" t="s">
        <v>1</v>
      </c>
      <c r="C2" s="72" t="s">
        <v>14</v>
      </c>
      <c r="D2" s="73" t="s">
        <v>32</v>
      </c>
      <c r="E2" s="73"/>
      <c r="F2" s="73"/>
      <c r="G2" s="74" t="s">
        <v>40</v>
      </c>
      <c r="H2" s="74"/>
      <c r="I2" s="74"/>
      <c r="J2" s="75" t="s">
        <v>38</v>
      </c>
      <c r="K2" s="76"/>
      <c r="L2" s="77"/>
      <c r="M2" s="78" t="s">
        <v>33</v>
      </c>
      <c r="N2" s="78" t="s">
        <v>34</v>
      </c>
    </row>
    <row r="3" spans="1:14" ht="25.5" x14ac:dyDescent="0.25">
      <c r="A3" s="71"/>
      <c r="B3" s="13" t="s">
        <v>2</v>
      </c>
      <c r="C3" s="72"/>
      <c r="D3" s="14" t="s">
        <v>17</v>
      </c>
      <c r="E3" s="14" t="s">
        <v>18</v>
      </c>
      <c r="F3" s="14" t="s">
        <v>19</v>
      </c>
      <c r="G3" s="14" t="s">
        <v>17</v>
      </c>
      <c r="H3" s="14" t="s">
        <v>18</v>
      </c>
      <c r="I3" s="14" t="s">
        <v>19</v>
      </c>
      <c r="J3" s="14" t="s">
        <v>17</v>
      </c>
      <c r="K3" s="14" t="s">
        <v>18</v>
      </c>
      <c r="L3" s="14" t="s">
        <v>19</v>
      </c>
      <c r="M3" s="79"/>
      <c r="N3" s="79"/>
    </row>
    <row r="4" spans="1:14" x14ac:dyDescent="0.25">
      <c r="A4" s="15" t="s">
        <v>5</v>
      </c>
      <c r="B4" s="16">
        <v>2</v>
      </c>
      <c r="C4" s="17">
        <v>3</v>
      </c>
      <c r="D4" s="17">
        <v>4</v>
      </c>
      <c r="E4" s="16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</row>
    <row r="5" spans="1:14" ht="70.5" customHeight="1" x14ac:dyDescent="0.25">
      <c r="A5" s="18">
        <v>1</v>
      </c>
      <c r="B5" s="68" t="s">
        <v>36</v>
      </c>
      <c r="C5" s="68"/>
      <c r="D5" s="19">
        <f>SUM(D6:D7)</f>
        <v>9048313</v>
      </c>
      <c r="E5" s="19">
        <f>SUM(E6:E7)</f>
        <v>0</v>
      </c>
      <c r="F5" s="19">
        <f t="shared" ref="F5" si="0">SUM(F6:F7)</f>
        <v>9048313</v>
      </c>
      <c r="G5" s="19">
        <f>SUM(G6:G7)</f>
        <v>3127240</v>
      </c>
      <c r="H5" s="19">
        <f>SUM(H6:H7)</f>
        <v>0</v>
      </c>
      <c r="I5" s="19">
        <f>SUM(I6:I7)</f>
        <v>3127240</v>
      </c>
      <c r="J5" s="19">
        <f>G5/D5*100</f>
        <v>34.561580705707243</v>
      </c>
      <c r="K5" s="19">
        <v>0</v>
      </c>
      <c r="L5" s="19">
        <f>I5/F5*100</f>
        <v>34.561580705707243</v>
      </c>
      <c r="M5" s="27">
        <f>SUM(M6:M7)</f>
        <v>9048313</v>
      </c>
      <c r="N5" s="19">
        <f>M5/D5*100</f>
        <v>100</v>
      </c>
    </row>
    <row r="6" spans="1:14" ht="58.5" customHeight="1" x14ac:dyDescent="0.25">
      <c r="A6" s="20" t="s">
        <v>6</v>
      </c>
      <c r="B6" s="21" t="s">
        <v>15</v>
      </c>
      <c r="C6" s="21" t="s">
        <v>39</v>
      </c>
      <c r="D6" s="21">
        <f t="shared" ref="D6:D7" si="1">E6+F6</f>
        <v>24540</v>
      </c>
      <c r="E6" s="21">
        <v>0</v>
      </c>
      <c r="F6" s="21">
        <v>24540</v>
      </c>
      <c r="G6" s="21">
        <f>H6+I6</f>
        <v>0</v>
      </c>
      <c r="H6" s="21">
        <v>0</v>
      </c>
      <c r="I6" s="21">
        <v>0</v>
      </c>
      <c r="J6" s="22">
        <f>G6/D6*100</f>
        <v>0</v>
      </c>
      <c r="K6" s="22">
        <v>0</v>
      </c>
      <c r="L6" s="22">
        <f>I6/F6*100</f>
        <v>0</v>
      </c>
      <c r="M6" s="28">
        <f>F6</f>
        <v>24540</v>
      </c>
      <c r="N6" s="22">
        <f>M6/D6*100</f>
        <v>100</v>
      </c>
    </row>
    <row r="7" spans="1:14" ht="34.5" customHeight="1" x14ac:dyDescent="0.25">
      <c r="A7" s="20" t="s">
        <v>7</v>
      </c>
      <c r="B7" s="21" t="s">
        <v>37</v>
      </c>
      <c r="C7" s="21" t="s">
        <v>39</v>
      </c>
      <c r="D7" s="21">
        <f t="shared" si="1"/>
        <v>9023773</v>
      </c>
      <c r="E7" s="21">
        <v>0</v>
      </c>
      <c r="F7" s="21">
        <v>9023773</v>
      </c>
      <c r="G7" s="21">
        <f t="shared" ref="G7" si="2">H7+I7</f>
        <v>3127240</v>
      </c>
      <c r="H7" s="21">
        <v>0</v>
      </c>
      <c r="I7" s="21">
        <v>3127240</v>
      </c>
      <c r="J7" s="22">
        <f>G7/D7*100</f>
        <v>34.655570347348053</v>
      </c>
      <c r="K7" s="22">
        <v>0</v>
      </c>
      <c r="L7" s="22">
        <f>I7/F7*100</f>
        <v>34.655570347348053</v>
      </c>
      <c r="M7" s="28">
        <f>F7</f>
        <v>9023773</v>
      </c>
      <c r="N7" s="2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Normal="100" workbookViewId="0">
      <selection activeCell="S16" sqref="S16"/>
    </sheetView>
  </sheetViews>
  <sheetFormatPr defaultRowHeight="15" x14ac:dyDescent="0.25"/>
  <cols>
    <col min="1" max="1" width="6" customWidth="1"/>
    <col min="2" max="2" width="28.140625" customWidth="1"/>
    <col min="3" max="3" width="9.42578125" customWidth="1"/>
    <col min="4" max="5" width="13.140625" hidden="1" customWidth="1"/>
    <col min="6" max="6" width="12.7109375" hidden="1" customWidth="1"/>
    <col min="7" max="8" width="12.5703125" hidden="1" customWidth="1"/>
    <col min="9" max="9" width="12.42578125" customWidth="1"/>
    <col min="10" max="10" width="9.42578125" customWidth="1"/>
    <col min="11" max="14" width="12.28515625" customWidth="1"/>
    <col min="15" max="17" width="12.28515625" hidden="1" customWidth="1"/>
    <col min="18" max="18" width="9.42578125" customWidth="1"/>
    <col min="19" max="19" width="9.5703125" customWidth="1"/>
    <col min="20" max="20" width="10.42578125" customWidth="1"/>
    <col min="21" max="21" width="11.140625" hidden="1" customWidth="1"/>
    <col min="22" max="22" width="11.42578125" hidden="1" customWidth="1"/>
  </cols>
  <sheetData>
    <row r="1" spans="1:22" ht="52.5" customHeight="1" x14ac:dyDescent="0.25">
      <c r="A1" s="69" t="s">
        <v>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32.25" customHeight="1" x14ac:dyDescent="0.25">
      <c r="A2" s="71" t="s">
        <v>0</v>
      </c>
      <c r="B2" s="12" t="s">
        <v>1</v>
      </c>
      <c r="C2" s="72" t="s">
        <v>14</v>
      </c>
      <c r="D2" s="78" t="s">
        <v>43</v>
      </c>
      <c r="E2" s="78" t="s">
        <v>44</v>
      </c>
      <c r="F2" s="78" t="s">
        <v>59</v>
      </c>
      <c r="G2" s="78" t="s">
        <v>58</v>
      </c>
      <c r="H2" s="78" t="s">
        <v>57</v>
      </c>
      <c r="I2" s="73" t="s">
        <v>42</v>
      </c>
      <c r="J2" s="73"/>
      <c r="K2" s="73"/>
      <c r="L2" s="74" t="s">
        <v>61</v>
      </c>
      <c r="M2" s="74"/>
      <c r="N2" s="74"/>
      <c r="O2" s="81" t="s">
        <v>56</v>
      </c>
      <c r="P2" s="82"/>
      <c r="Q2" s="83"/>
      <c r="R2" s="75" t="s">
        <v>47</v>
      </c>
      <c r="S2" s="76"/>
      <c r="T2" s="77"/>
      <c r="U2" s="78" t="s">
        <v>33</v>
      </c>
      <c r="V2" s="78" t="s">
        <v>34</v>
      </c>
    </row>
    <row r="3" spans="1:22" ht="25.5" x14ac:dyDescent="0.25">
      <c r="A3" s="71"/>
      <c r="B3" s="42" t="s">
        <v>2</v>
      </c>
      <c r="C3" s="72"/>
      <c r="D3" s="80"/>
      <c r="E3" s="80"/>
      <c r="F3" s="80"/>
      <c r="G3" s="80"/>
      <c r="H3" s="80"/>
      <c r="I3" s="43" t="s">
        <v>17</v>
      </c>
      <c r="J3" s="43" t="s">
        <v>18</v>
      </c>
      <c r="K3" s="43" t="s">
        <v>19</v>
      </c>
      <c r="L3" s="43" t="s">
        <v>17</v>
      </c>
      <c r="M3" s="43" t="s">
        <v>18</v>
      </c>
      <c r="N3" s="43" t="s">
        <v>19</v>
      </c>
      <c r="O3" s="43" t="s">
        <v>17</v>
      </c>
      <c r="P3" s="44" t="s">
        <v>18</v>
      </c>
      <c r="Q3" s="43" t="s">
        <v>19</v>
      </c>
      <c r="R3" s="43" t="s">
        <v>17</v>
      </c>
      <c r="S3" s="43" t="s">
        <v>18</v>
      </c>
      <c r="T3" s="43" t="s">
        <v>19</v>
      </c>
      <c r="U3" s="79"/>
      <c r="V3" s="79"/>
    </row>
    <row r="4" spans="1:22" x14ac:dyDescent="0.25">
      <c r="A4" s="41" t="s">
        <v>5</v>
      </c>
      <c r="B4" s="16">
        <v>2</v>
      </c>
      <c r="C4" s="17">
        <v>3</v>
      </c>
      <c r="D4" s="41" t="s">
        <v>21</v>
      </c>
      <c r="E4" s="16">
        <v>5</v>
      </c>
      <c r="F4" s="17">
        <v>6</v>
      </c>
      <c r="G4" s="17">
        <v>7</v>
      </c>
      <c r="H4" s="17"/>
      <c r="I4" s="17">
        <v>8</v>
      </c>
      <c r="J4" s="16">
        <v>9</v>
      </c>
      <c r="K4" s="17">
        <v>10</v>
      </c>
      <c r="L4" s="17">
        <v>10</v>
      </c>
      <c r="M4" s="17">
        <v>11</v>
      </c>
      <c r="N4" s="17">
        <v>12</v>
      </c>
      <c r="O4" s="17">
        <v>13</v>
      </c>
      <c r="P4" s="17">
        <v>14</v>
      </c>
      <c r="Q4" s="17">
        <v>15</v>
      </c>
      <c r="R4" s="17">
        <v>16</v>
      </c>
      <c r="S4" s="17">
        <v>17</v>
      </c>
      <c r="T4" s="17">
        <v>18</v>
      </c>
      <c r="U4" s="17">
        <v>19</v>
      </c>
      <c r="V4" s="17">
        <v>20</v>
      </c>
    </row>
    <row r="5" spans="1:22" ht="60.75" customHeight="1" x14ac:dyDescent="0.25">
      <c r="A5" s="18">
        <v>1</v>
      </c>
      <c r="B5" s="68" t="s">
        <v>55</v>
      </c>
      <c r="C5" s="68"/>
      <c r="D5" s="19">
        <f t="shared" ref="D5:N5" si="0">SUM(D6:D7)</f>
        <v>550000</v>
      </c>
      <c r="E5" s="19">
        <f t="shared" si="0"/>
        <v>3080000</v>
      </c>
      <c r="F5" s="19">
        <f t="shared" si="0"/>
        <v>3943300</v>
      </c>
      <c r="G5" s="19">
        <f t="shared" si="0"/>
        <v>1530000</v>
      </c>
      <c r="H5" s="19">
        <f t="shared" si="0"/>
        <v>3130000</v>
      </c>
      <c r="I5" s="19">
        <f t="shared" si="0"/>
        <v>8353300</v>
      </c>
      <c r="J5" s="19">
        <f t="shared" si="0"/>
        <v>0</v>
      </c>
      <c r="K5" s="19">
        <f t="shared" si="0"/>
        <v>8132880</v>
      </c>
      <c r="L5" s="19">
        <f t="shared" si="0"/>
        <v>7127400</v>
      </c>
      <c r="M5" s="19">
        <f t="shared" si="0"/>
        <v>0</v>
      </c>
      <c r="N5" s="19">
        <f t="shared" si="0"/>
        <v>7127400</v>
      </c>
      <c r="O5" s="19" t="e">
        <f>L5/#REF!*100</f>
        <v>#REF!</v>
      </c>
      <c r="P5" s="19">
        <v>0</v>
      </c>
      <c r="Q5" s="19" t="e">
        <f>N5/#REF!*100</f>
        <v>#REF!</v>
      </c>
      <c r="R5" s="19">
        <f>L5/I5*100</f>
        <v>85.324362826667311</v>
      </c>
      <c r="S5" s="19">
        <v>0</v>
      </c>
      <c r="T5" s="19">
        <f>N5/K5*100</f>
        <v>87.636851890105348</v>
      </c>
      <c r="U5" s="19">
        <f>SUM(U6:U7)</f>
        <v>7935635</v>
      </c>
      <c r="V5" s="19">
        <f>U5/I5*100</f>
        <v>95</v>
      </c>
    </row>
    <row r="6" spans="1:22" ht="48.75" customHeight="1" x14ac:dyDescent="0.25">
      <c r="A6" s="20" t="s">
        <v>6</v>
      </c>
      <c r="B6" s="21" t="s">
        <v>15</v>
      </c>
      <c r="C6" s="21" t="s">
        <v>39</v>
      </c>
      <c r="D6" s="21">
        <v>50000</v>
      </c>
      <c r="E6" s="21">
        <v>80000</v>
      </c>
      <c r="F6" s="21">
        <v>100000</v>
      </c>
      <c r="G6" s="21">
        <v>30000</v>
      </c>
      <c r="H6" s="21">
        <v>130000</v>
      </c>
      <c r="I6" s="21">
        <f>J6+K6</f>
        <v>10000</v>
      </c>
      <c r="J6" s="21">
        <v>0</v>
      </c>
      <c r="K6" s="21">
        <v>10000</v>
      </c>
      <c r="L6" s="21">
        <f>M6+N6</f>
        <v>0</v>
      </c>
      <c r="M6" s="21">
        <v>0</v>
      </c>
      <c r="N6" s="21">
        <v>0</v>
      </c>
      <c r="O6" s="22" t="e">
        <f>L6/#REF!*100</f>
        <v>#REF!</v>
      </c>
      <c r="P6" s="22">
        <v>0</v>
      </c>
      <c r="Q6" s="22" t="e">
        <f>N6/#REF!*100</f>
        <v>#REF!</v>
      </c>
      <c r="R6" s="22">
        <f>L6/I6*100</f>
        <v>0</v>
      </c>
      <c r="S6" s="22">
        <v>0</v>
      </c>
      <c r="T6" s="22">
        <f>N6/K6*100</f>
        <v>0</v>
      </c>
      <c r="U6" s="22">
        <f>I6*95/100</f>
        <v>9500</v>
      </c>
      <c r="V6" s="22">
        <f>U6/I6*100</f>
        <v>95</v>
      </c>
    </row>
    <row r="7" spans="1:22" ht="33" customHeight="1" x14ac:dyDescent="0.25">
      <c r="A7" s="20" t="s">
        <v>7</v>
      </c>
      <c r="B7" s="21" t="s">
        <v>37</v>
      </c>
      <c r="C7" s="21" t="s">
        <v>39</v>
      </c>
      <c r="D7" s="21">
        <v>500000</v>
      </c>
      <c r="E7" s="21">
        <v>3000000</v>
      </c>
      <c r="F7" s="21">
        <v>3843300</v>
      </c>
      <c r="G7" s="21">
        <v>1500000</v>
      </c>
      <c r="H7" s="21">
        <v>3000000</v>
      </c>
      <c r="I7" s="21">
        <v>8343300</v>
      </c>
      <c r="J7" s="21">
        <v>0</v>
      </c>
      <c r="K7" s="21">
        <v>8122880</v>
      </c>
      <c r="L7" s="21">
        <f>M7+N7</f>
        <v>7127400</v>
      </c>
      <c r="M7" s="21">
        <v>0</v>
      </c>
      <c r="N7" s="21">
        <v>7127400</v>
      </c>
      <c r="O7" s="22" t="e">
        <f>L7/#REF!*100</f>
        <v>#REF!</v>
      </c>
      <c r="P7" s="22">
        <v>0</v>
      </c>
      <c r="Q7" s="22" t="e">
        <f>N7/#REF!*100</f>
        <v>#REF!</v>
      </c>
      <c r="R7" s="22">
        <f>L7/I7*100</f>
        <v>85.426629750818023</v>
      </c>
      <c r="S7" s="22">
        <v>0</v>
      </c>
      <c r="T7" s="22">
        <f>N7/K7*100</f>
        <v>87.744740781594714</v>
      </c>
      <c r="U7" s="22">
        <f>I7*95/100</f>
        <v>7926135</v>
      </c>
      <c r="V7" s="22">
        <f>U7/I7*100</f>
        <v>95</v>
      </c>
    </row>
  </sheetData>
  <mergeCells count="15">
    <mergeCell ref="R2:T2"/>
    <mergeCell ref="U2:U3"/>
    <mergeCell ref="V2:V3"/>
    <mergeCell ref="B5:C5"/>
    <mergeCell ref="A1:V1"/>
    <mergeCell ref="A2:A3"/>
    <mergeCell ref="C2:C3"/>
    <mergeCell ref="D2:D3"/>
    <mergeCell ref="E2:E3"/>
    <mergeCell ref="F2:F3"/>
    <mergeCell ref="G2:G3"/>
    <mergeCell ref="I2:K2"/>
    <mergeCell ref="L2:N2"/>
    <mergeCell ref="O2:Q2"/>
    <mergeCell ref="H2:H3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ведомственная 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2016-11-09T10:10:14Z</cp:lastPrinted>
  <dcterms:created xsi:type="dcterms:W3CDTF">2012-05-22T08:33:39Z</dcterms:created>
  <dcterms:modified xsi:type="dcterms:W3CDTF">2017-05-24T08:40:54Z</dcterms:modified>
</cp:coreProperties>
</file>