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муниципальные!$A$6:$U$262</definedName>
    <definedName name="для">'[1]УКС по состоянию на 01.05.2010'!#REF!</definedName>
    <definedName name="_xlnm.Print_Titles" localSheetId="0">муниципальные!$4:$5</definedName>
    <definedName name="копия">'[1]УКС по состоянию на 01.05.2010'!#REF!</definedName>
    <definedName name="_xlnm.Print_Area" localSheetId="0">муниципальные!$A$1:$U$398</definedName>
  </definedNames>
  <calcPr calcId="125725" refMode="R1C1"/>
</workbook>
</file>

<file path=xl/calcChain.xml><?xml version="1.0" encoding="utf-8"?>
<calcChain xmlns="http://schemas.openxmlformats.org/spreadsheetml/2006/main">
  <c r="O201" i="33"/>
  <c r="O200" s="1"/>
  <c r="N200"/>
  <c r="M200"/>
  <c r="G200"/>
  <c r="F200"/>
  <c r="E200"/>
  <c r="D200"/>
  <c r="D201"/>
  <c r="L202"/>
  <c r="L203"/>
  <c r="D203"/>
  <c r="E201"/>
  <c r="F201"/>
  <c r="G201"/>
  <c r="N201"/>
  <c r="H203"/>
  <c r="Q203"/>
  <c r="S203"/>
  <c r="P202" l="1"/>
  <c r="L201"/>
  <c r="L200" s="1"/>
  <c r="P203"/>
  <c r="G142"/>
  <c r="D142"/>
  <c r="S239" l="1"/>
  <c r="L260" l="1"/>
  <c r="D95" l="1"/>
  <c r="E80" l="1"/>
  <c r="F80"/>
  <c r="G80"/>
  <c r="I80"/>
  <c r="J80"/>
  <c r="K80"/>
  <c r="M80"/>
  <c r="N80"/>
  <c r="O80"/>
  <c r="S85"/>
  <c r="L85"/>
  <c r="D85"/>
  <c r="P85" l="1"/>
  <c r="E57"/>
  <c r="F57"/>
  <c r="G57"/>
  <c r="I57"/>
  <c r="J57"/>
  <c r="K57"/>
  <c r="M57"/>
  <c r="N57"/>
  <c r="O57"/>
  <c r="E33" l="1"/>
  <c r="F33"/>
  <c r="G33"/>
  <c r="I33"/>
  <c r="J33"/>
  <c r="K33"/>
  <c r="M33"/>
  <c r="N33"/>
  <c r="O33"/>
  <c r="S37"/>
  <c r="R37"/>
  <c r="Q37"/>
  <c r="D37"/>
  <c r="L37"/>
  <c r="S18"/>
  <c r="Q18"/>
  <c r="L18"/>
  <c r="D18"/>
  <c r="P37" l="1"/>
  <c r="P18"/>
  <c r="L84"/>
  <c r="H84"/>
  <c r="D84"/>
  <c r="S58"/>
  <c r="L59"/>
  <c r="H59"/>
  <c r="D59"/>
  <c r="L58"/>
  <c r="D58"/>
  <c r="S34"/>
  <c r="L35"/>
  <c r="H35"/>
  <c r="D35"/>
  <c r="L34"/>
  <c r="D34"/>
  <c r="P34" l="1"/>
  <c r="P58"/>
  <c r="M185"/>
  <c r="T75" l="1"/>
  <c r="Q130"/>
  <c r="Q129"/>
  <c r="Q128"/>
  <c r="Q108"/>
  <c r="Q105"/>
  <c r="L108"/>
  <c r="N103"/>
  <c r="F106"/>
  <c r="F103"/>
  <c r="E103"/>
  <c r="O99"/>
  <c r="L97"/>
  <c r="M99"/>
  <c r="D101"/>
  <c r="D98"/>
  <c r="D96"/>
  <c r="E119"/>
  <c r="D105"/>
  <c r="D102"/>
  <c r="S81" l="1"/>
  <c r="S82"/>
  <c r="S83"/>
  <c r="S84"/>
  <c r="E10"/>
  <c r="F10"/>
  <c r="G10"/>
  <c r="I10"/>
  <c r="J10"/>
  <c r="K10"/>
  <c r="M10"/>
  <c r="O10"/>
  <c r="S11"/>
  <c r="D11"/>
  <c r="N106"/>
  <c r="M106"/>
  <c r="G106"/>
  <c r="L104"/>
  <c r="S100"/>
  <c r="S101"/>
  <c r="S102"/>
  <c r="S104"/>
  <c r="S105"/>
  <c r="Q101"/>
  <c r="Q102"/>
  <c r="T102" s="1"/>
  <c r="N99"/>
  <c r="F99"/>
  <c r="M236" l="1"/>
  <c r="Q258" l="1"/>
  <c r="Q260"/>
  <c r="Q261"/>
  <c r="Q262"/>
  <c r="Q202"/>
  <c r="S202"/>
  <c r="S205"/>
  <c r="S206"/>
  <c r="S207"/>
  <c r="S208"/>
  <c r="S211"/>
  <c r="S212"/>
  <c r="Q214"/>
  <c r="T214" s="1"/>
  <c r="S215"/>
  <c r="S216"/>
  <c r="S217"/>
  <c r="S218"/>
  <c r="S219"/>
  <c r="S220"/>
  <c r="S221"/>
  <c r="S223"/>
  <c r="S224"/>
  <c r="S225"/>
  <c r="S226"/>
  <c r="S228"/>
  <c r="S229"/>
  <c r="S232"/>
  <c r="S233"/>
  <c r="S234"/>
  <c r="S235"/>
  <c r="Q237"/>
  <c r="R237"/>
  <c r="S237"/>
  <c r="Q238"/>
  <c r="Q239"/>
  <c r="Q240"/>
  <c r="Q241"/>
  <c r="S241"/>
  <c r="R242"/>
  <c r="Q243"/>
  <c r="Q244"/>
  <c r="S244"/>
  <c r="Q245"/>
  <c r="Q246"/>
  <c r="Q247"/>
  <c r="Q248"/>
  <c r="Q249"/>
  <c r="Q251"/>
  <c r="S251"/>
  <c r="S253"/>
  <c r="S254"/>
  <c r="S172"/>
  <c r="S181"/>
  <c r="S182"/>
  <c r="S183"/>
  <c r="Q186"/>
  <c r="S186"/>
  <c r="Q187"/>
  <c r="T187" s="1"/>
  <c r="S187"/>
  <c r="Q188"/>
  <c r="S188"/>
  <c r="Q189"/>
  <c r="S190"/>
  <c r="Q192"/>
  <c r="T192" s="1"/>
  <c r="S192"/>
  <c r="Q193"/>
  <c r="S193"/>
  <c r="Q194"/>
  <c r="S195"/>
  <c r="Q197"/>
  <c r="T197" s="1"/>
  <c r="R197"/>
  <c r="S197"/>
  <c r="R198"/>
  <c r="S127"/>
  <c r="S128"/>
  <c r="Q131"/>
  <c r="Q132"/>
  <c r="Q133"/>
  <c r="Q134"/>
  <c r="T134" s="1"/>
  <c r="Q135"/>
  <c r="T135" s="1"/>
  <c r="Q136"/>
  <c r="T136" s="1"/>
  <c r="S137"/>
  <c r="S139"/>
  <c r="S140"/>
  <c r="S152"/>
  <c r="S154"/>
  <c r="Q155"/>
  <c r="T155" s="1"/>
  <c r="Q156"/>
  <c r="T156" s="1"/>
  <c r="Q158"/>
  <c r="S158"/>
  <c r="Q159"/>
  <c r="T159" s="1"/>
  <c r="S160"/>
  <c r="S162"/>
  <c r="Q163"/>
  <c r="S163"/>
  <c r="S164"/>
  <c r="Q165"/>
  <c r="T165" s="1"/>
  <c r="S167"/>
  <c r="S168"/>
  <c r="S90"/>
  <c r="S91"/>
  <c r="S92"/>
  <c r="S93"/>
  <c r="S95"/>
  <c r="S96"/>
  <c r="S97"/>
  <c r="S107"/>
  <c r="S108"/>
  <c r="S112"/>
  <c r="S113"/>
  <c r="S114"/>
  <c r="S117"/>
  <c r="S118"/>
  <c r="S120"/>
  <c r="S122"/>
  <c r="Q91"/>
  <c r="T91" s="1"/>
  <c r="Q92"/>
  <c r="Q93"/>
  <c r="Q96"/>
  <c r="Q97"/>
  <c r="T97" s="1"/>
  <c r="Q98"/>
  <c r="T98" s="1"/>
  <c r="Q109"/>
  <c r="T109" s="1"/>
  <c r="Q110"/>
  <c r="T110" s="1"/>
  <c r="Q113"/>
  <c r="T113" s="1"/>
  <c r="Q120"/>
  <c r="S65"/>
  <c r="S67"/>
  <c r="S59"/>
  <c r="S60"/>
  <c r="S61"/>
  <c r="S12"/>
  <c r="S13"/>
  <c r="S14"/>
  <c r="S15"/>
  <c r="S17"/>
  <c r="S19"/>
  <c r="S20"/>
  <c r="S21"/>
  <c r="S23"/>
  <c r="S24"/>
  <c r="S25"/>
  <c r="S26"/>
  <c r="S28"/>
  <c r="S29"/>
  <c r="S30"/>
  <c r="S31"/>
  <c r="S32"/>
  <c r="S35"/>
  <c r="S36"/>
  <c r="S39"/>
  <c r="S40"/>
  <c r="S41"/>
  <c r="S42"/>
  <c r="S45"/>
  <c r="S47"/>
  <c r="S48"/>
  <c r="S49"/>
  <c r="S50"/>
  <c r="S51"/>
  <c r="S52"/>
  <c r="S53"/>
  <c r="S54"/>
  <c r="S55"/>
  <c r="Q12"/>
  <c r="Q14"/>
  <c r="Q16"/>
  <c r="Q21"/>
  <c r="Q48"/>
  <c r="T48" s="1"/>
  <c r="M222" l="1"/>
  <c r="N222"/>
  <c r="O222"/>
  <c r="G222"/>
  <c r="I222"/>
  <c r="J222"/>
  <c r="K222"/>
  <c r="L222" l="1"/>
  <c r="S222"/>
  <c r="E46"/>
  <c r="F46"/>
  <c r="G46"/>
  <c r="I46"/>
  <c r="J46"/>
  <c r="M46"/>
  <c r="N46"/>
  <c r="O46"/>
  <c r="L54"/>
  <c r="L53"/>
  <c r="L52"/>
  <c r="L51"/>
  <c r="D52"/>
  <c r="D53"/>
  <c r="D54"/>
  <c r="D51"/>
  <c r="L50"/>
  <c r="D50"/>
  <c r="L49"/>
  <c r="D49"/>
  <c r="Q46" l="1"/>
  <c r="S46"/>
  <c r="P49"/>
  <c r="P50"/>
  <c r="P52"/>
  <c r="P54"/>
  <c r="P51"/>
  <c r="P53"/>
  <c r="G18" i="37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W18"/>
  <c r="U18"/>
  <c r="P18"/>
  <c r="L18"/>
  <c r="D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G14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D14" l="1"/>
  <c r="F4"/>
  <c r="M4"/>
  <c r="S4"/>
  <c r="T14"/>
  <c r="E4"/>
  <c r="G4"/>
  <c r="W4" s="1"/>
  <c r="N4"/>
  <c r="R4"/>
  <c r="H7"/>
  <c r="H4" s="1"/>
  <c r="Q4"/>
  <c r="O10"/>
  <c r="T6"/>
  <c r="O5"/>
  <c r="D12"/>
  <c r="D4" s="1"/>
  <c r="D7"/>
  <c r="T11"/>
  <c r="T10" s="1"/>
  <c r="T17"/>
  <c r="U7"/>
  <c r="T16"/>
  <c r="L7"/>
  <c r="T8"/>
  <c r="L12"/>
  <c r="O14"/>
  <c r="O4" s="1"/>
  <c r="W7"/>
  <c r="T9"/>
  <c r="U12"/>
  <c r="W12"/>
  <c r="W14"/>
  <c r="T18"/>
  <c r="U5"/>
  <c r="W5"/>
  <c r="T5"/>
  <c r="P7"/>
  <c r="P12"/>
  <c r="T12" s="1"/>
  <c r="U14"/>
  <c r="U4" l="1"/>
  <c r="L4"/>
  <c r="P4"/>
  <c r="T4" s="1"/>
  <c r="T7"/>
  <c r="L225" i="33" l="1"/>
  <c r="M157"/>
  <c r="N157"/>
  <c r="O157"/>
  <c r="M70"/>
  <c r="N70"/>
  <c r="O70"/>
  <c r="L118"/>
  <c r="L117"/>
  <c r="H118"/>
  <c r="H117"/>
  <c r="E116"/>
  <c r="E115" s="1"/>
  <c r="F116"/>
  <c r="F115" s="1"/>
  <c r="G116"/>
  <c r="G115" s="1"/>
  <c r="I116"/>
  <c r="I115" s="1"/>
  <c r="J116"/>
  <c r="J115" s="1"/>
  <c r="K116"/>
  <c r="K115" s="1"/>
  <c r="M116"/>
  <c r="N116"/>
  <c r="O116"/>
  <c r="D118"/>
  <c r="D117"/>
  <c r="S189"/>
  <c r="K46"/>
  <c r="H225"/>
  <c r="D225"/>
  <c r="D164"/>
  <c r="H164"/>
  <c r="L164"/>
  <c r="E250"/>
  <c r="F250"/>
  <c r="G250"/>
  <c r="I250"/>
  <c r="J250"/>
  <c r="K250"/>
  <c r="M250"/>
  <c r="N250"/>
  <c r="O250"/>
  <c r="L261"/>
  <c r="L262"/>
  <c r="L258"/>
  <c r="L257" s="1"/>
  <c r="L259" l="1"/>
  <c r="L256" s="1"/>
  <c r="P164"/>
  <c r="D116"/>
  <c r="D115" s="1"/>
  <c r="S250"/>
  <c r="Q250"/>
  <c r="P225"/>
  <c r="O115"/>
  <c r="S115" s="1"/>
  <c r="S116"/>
  <c r="M115"/>
  <c r="P117"/>
  <c r="N115"/>
  <c r="L116"/>
  <c r="P118"/>
  <c r="H116"/>
  <c r="H115" s="1"/>
  <c r="E153"/>
  <c r="F153"/>
  <c r="G153"/>
  <c r="I153"/>
  <c r="J153"/>
  <c r="K153"/>
  <c r="M153"/>
  <c r="N153"/>
  <c r="O153"/>
  <c r="L156"/>
  <c r="H156"/>
  <c r="D156"/>
  <c r="E106"/>
  <c r="Q106" s="1"/>
  <c r="I106"/>
  <c r="J106"/>
  <c r="K106"/>
  <c r="O106"/>
  <c r="S106" s="1"/>
  <c r="L110"/>
  <c r="H110"/>
  <c r="D110"/>
  <c r="E99"/>
  <c r="G99"/>
  <c r="I99"/>
  <c r="J99"/>
  <c r="K99"/>
  <c r="L102"/>
  <c r="H102"/>
  <c r="D100"/>
  <c r="H100"/>
  <c r="L100"/>
  <c r="S153" l="1"/>
  <c r="Q153"/>
  <c r="P102"/>
  <c r="Q99"/>
  <c r="P100"/>
  <c r="S99"/>
  <c r="P110"/>
  <c r="P156"/>
  <c r="L115"/>
  <c r="P115" s="1"/>
  <c r="P116"/>
  <c r="Q10"/>
  <c r="H21"/>
  <c r="L21"/>
  <c r="D21"/>
  <c r="L20"/>
  <c r="H20"/>
  <c r="D20"/>
  <c r="D14"/>
  <c r="H14"/>
  <c r="L14"/>
  <c r="P14" l="1"/>
  <c r="P21"/>
  <c r="S10"/>
  <c r="P20"/>
  <c r="H105"/>
  <c r="L105"/>
  <c r="P105" l="1"/>
  <c r="L103"/>
  <c r="L93"/>
  <c r="L130"/>
  <c r="L24" l="1"/>
  <c r="L25"/>
  <c r="L26"/>
  <c r="D13" l="1"/>
  <c r="H13"/>
  <c r="L13"/>
  <c r="P13" l="1"/>
  <c r="D133"/>
  <c r="E185"/>
  <c r="Q185" s="1"/>
  <c r="F185"/>
  <c r="G185"/>
  <c r="I185"/>
  <c r="J185"/>
  <c r="K185"/>
  <c r="N185"/>
  <c r="O185"/>
  <c r="L212"/>
  <c r="H241"/>
  <c r="H262"/>
  <c r="S185" l="1"/>
  <c r="Q84"/>
  <c r="Q79"/>
  <c r="T79" s="1"/>
  <c r="S71"/>
  <c r="S72"/>
  <c r="S73"/>
  <c r="S74"/>
  <c r="S75"/>
  <c r="S76"/>
  <c r="S77"/>
  <c r="Q74"/>
  <c r="T74" s="1"/>
  <c r="Q76"/>
  <c r="T76" s="1"/>
  <c r="Q77"/>
  <c r="T77" s="1"/>
  <c r="Q78"/>
  <c r="T78" s="1"/>
  <c r="E259" l="1"/>
  <c r="F259"/>
  <c r="G259"/>
  <c r="I259"/>
  <c r="J259"/>
  <c r="K259"/>
  <c r="M259"/>
  <c r="N259"/>
  <c r="O259"/>
  <c r="H261"/>
  <c r="D261"/>
  <c r="P261" s="1"/>
  <c r="D238"/>
  <c r="H238"/>
  <c r="L238"/>
  <c r="E210"/>
  <c r="F210"/>
  <c r="G210"/>
  <c r="I210"/>
  <c r="J210"/>
  <c r="K210"/>
  <c r="M210"/>
  <c r="N210"/>
  <c r="O210"/>
  <c r="H212"/>
  <c r="D212"/>
  <c r="P212" s="1"/>
  <c r="L152"/>
  <c r="H152"/>
  <c r="H151" s="1"/>
  <c r="E151"/>
  <c r="F151"/>
  <c r="G151"/>
  <c r="I151"/>
  <c r="J151"/>
  <c r="K151"/>
  <c r="M151"/>
  <c r="N151"/>
  <c r="O151"/>
  <c r="D152"/>
  <c r="D151" s="1"/>
  <c r="P238" l="1"/>
  <c r="S151"/>
  <c r="Q259"/>
  <c r="S210"/>
  <c r="P152"/>
  <c r="L151"/>
  <c r="P151" s="1"/>
  <c r="E38"/>
  <c r="F38"/>
  <c r="G38"/>
  <c r="I38"/>
  <c r="J38"/>
  <c r="K38"/>
  <c r="M38"/>
  <c r="N38"/>
  <c r="O38"/>
  <c r="L42"/>
  <c r="H42"/>
  <c r="D42"/>
  <c r="E27"/>
  <c r="F27"/>
  <c r="G27"/>
  <c r="I27"/>
  <c r="J27"/>
  <c r="K27"/>
  <c r="S38" l="1"/>
  <c r="P42"/>
  <c r="D262"/>
  <c r="P262" s="1"/>
  <c r="D260"/>
  <c r="P260" s="1"/>
  <c r="D258"/>
  <c r="P258" s="1"/>
  <c r="D254"/>
  <c r="D253"/>
  <c r="D251"/>
  <c r="D250" s="1"/>
  <c r="D239"/>
  <c r="D240"/>
  <c r="D241"/>
  <c r="D242"/>
  <c r="D243"/>
  <c r="D244"/>
  <c r="D245"/>
  <c r="D246"/>
  <c r="D247"/>
  <c r="D248"/>
  <c r="D249"/>
  <c r="D237"/>
  <c r="D233"/>
  <c r="D234"/>
  <c r="D235"/>
  <c r="D232"/>
  <c r="D229"/>
  <c r="D228"/>
  <c r="D215"/>
  <c r="D216"/>
  <c r="D217"/>
  <c r="D218"/>
  <c r="D219"/>
  <c r="D220"/>
  <c r="D221"/>
  <c r="D214"/>
  <c r="D206"/>
  <c r="D207"/>
  <c r="D208"/>
  <c r="D205"/>
  <c r="D198"/>
  <c r="D197"/>
  <c r="D193"/>
  <c r="D194"/>
  <c r="D195"/>
  <c r="D192"/>
  <c r="E191"/>
  <c r="F191"/>
  <c r="G191"/>
  <c r="D187"/>
  <c r="D188"/>
  <c r="D189"/>
  <c r="D190"/>
  <c r="D186"/>
  <c r="D181"/>
  <c r="D182"/>
  <c r="D183"/>
  <c r="D172"/>
  <c r="E166"/>
  <c r="F166"/>
  <c r="G166"/>
  <c r="D168"/>
  <c r="D167"/>
  <c r="D163"/>
  <c r="D165"/>
  <c r="D162"/>
  <c r="D159"/>
  <c r="D160"/>
  <c r="D158"/>
  <c r="D155"/>
  <c r="D154"/>
  <c r="D140"/>
  <c r="D139"/>
  <c r="D132"/>
  <c r="D131"/>
  <c r="D130"/>
  <c r="P130" s="1"/>
  <c r="D134"/>
  <c r="D135"/>
  <c r="D136"/>
  <c r="D137"/>
  <c r="D129"/>
  <c r="D128"/>
  <c r="D127"/>
  <c r="D213" l="1"/>
  <c r="D236"/>
  <c r="D153"/>
  <c r="D259"/>
  <c r="D126"/>
  <c r="D227"/>
  <c r="D161"/>
  <c r="D185"/>
  <c r="D191"/>
  <c r="D120"/>
  <c r="D113"/>
  <c r="D114"/>
  <c r="D112"/>
  <c r="D108"/>
  <c r="D109"/>
  <c r="D107"/>
  <c r="D104"/>
  <c r="D103" s="1"/>
  <c r="D99"/>
  <c r="D97"/>
  <c r="D91"/>
  <c r="D92"/>
  <c r="D93"/>
  <c r="P93" s="1"/>
  <c r="D90"/>
  <c r="D82"/>
  <c r="D83"/>
  <c r="D81"/>
  <c r="E70"/>
  <c r="F70"/>
  <c r="G70"/>
  <c r="D72"/>
  <c r="D73"/>
  <c r="D74"/>
  <c r="D75"/>
  <c r="D76"/>
  <c r="D77"/>
  <c r="D78"/>
  <c r="D79"/>
  <c r="D71"/>
  <c r="D60"/>
  <c r="D61"/>
  <c r="D47"/>
  <c r="D48"/>
  <c r="D55"/>
  <c r="E44"/>
  <c r="F44"/>
  <c r="G44"/>
  <c r="G43" s="1"/>
  <c r="D45"/>
  <c r="D44" s="1"/>
  <c r="D40"/>
  <c r="D41"/>
  <c r="D39"/>
  <c r="D36"/>
  <c r="D33" s="1"/>
  <c r="D29"/>
  <c r="D30"/>
  <c r="D31"/>
  <c r="D32"/>
  <c r="D28"/>
  <c r="D24"/>
  <c r="P24" s="1"/>
  <c r="D25"/>
  <c r="P25" s="1"/>
  <c r="D26"/>
  <c r="P26" s="1"/>
  <c r="D23"/>
  <c r="D15"/>
  <c r="D16"/>
  <c r="D17"/>
  <c r="D19"/>
  <c r="D12"/>
  <c r="D80" l="1"/>
  <c r="D57"/>
  <c r="D10"/>
  <c r="D106"/>
  <c r="D46"/>
  <c r="D43" s="1"/>
  <c r="D38"/>
  <c r="D27"/>
  <c r="D111"/>
  <c r="D22"/>
  <c r="D70"/>
  <c r="L242" l="1"/>
  <c r="P242" s="1"/>
  <c r="H242"/>
  <c r="I166" l="1"/>
  <c r="J166"/>
  <c r="K166"/>
  <c r="M166"/>
  <c r="N166"/>
  <c r="O166"/>
  <c r="S166" s="1"/>
  <c r="L168"/>
  <c r="P168" s="1"/>
  <c r="H168"/>
  <c r="E157"/>
  <c r="Q157" s="1"/>
  <c r="F157"/>
  <c r="G157"/>
  <c r="S157" s="1"/>
  <c r="I157"/>
  <c r="J157"/>
  <c r="K157"/>
  <c r="D157"/>
  <c r="L160"/>
  <c r="P160" s="1"/>
  <c r="H160"/>
  <c r="I70"/>
  <c r="J70"/>
  <c r="K70"/>
  <c r="Q70"/>
  <c r="S70"/>
  <c r="L79"/>
  <c r="H79"/>
  <c r="P79" l="1"/>
  <c r="L135" l="1"/>
  <c r="P135" s="1"/>
  <c r="L136"/>
  <c r="P136" s="1"/>
  <c r="H135"/>
  <c r="H136"/>
  <c r="L78"/>
  <c r="H78"/>
  <c r="E171"/>
  <c r="F171"/>
  <c r="G171"/>
  <c r="I171"/>
  <c r="J171"/>
  <c r="K171"/>
  <c r="M171"/>
  <c r="N171"/>
  <c r="O171"/>
  <c r="O213"/>
  <c r="E213"/>
  <c r="F213"/>
  <c r="G213"/>
  <c r="I213"/>
  <c r="J213"/>
  <c r="K213"/>
  <c r="M213"/>
  <c r="N213"/>
  <c r="L214"/>
  <c r="P214" s="1"/>
  <c r="H214"/>
  <c r="Q213" l="1"/>
  <c r="S171"/>
  <c r="S213"/>
  <c r="P78"/>
  <c r="E231" l="1"/>
  <c r="F231"/>
  <c r="G231"/>
  <c r="I231"/>
  <c r="J231"/>
  <c r="K231"/>
  <c r="M231"/>
  <c r="N231"/>
  <c r="O231"/>
  <c r="L235"/>
  <c r="P235" s="1"/>
  <c r="H235"/>
  <c r="I191"/>
  <c r="J191"/>
  <c r="K191"/>
  <c r="M191"/>
  <c r="Q191" s="1"/>
  <c r="N191"/>
  <c r="O191"/>
  <c r="S191" s="1"/>
  <c r="E184"/>
  <c r="G184"/>
  <c r="L190"/>
  <c r="P190" s="1"/>
  <c r="H190"/>
  <c r="L195"/>
  <c r="P195" s="1"/>
  <c r="H195"/>
  <c r="H183"/>
  <c r="H155"/>
  <c r="L155"/>
  <c r="P155" s="1"/>
  <c r="I138"/>
  <c r="J138"/>
  <c r="K138"/>
  <c r="H140"/>
  <c r="H139"/>
  <c r="S231" l="1"/>
  <c r="H138"/>
  <c r="H83"/>
  <c r="L82"/>
  <c r="H82"/>
  <c r="H72"/>
  <c r="L72"/>
  <c r="L47"/>
  <c r="H47"/>
  <c r="H19"/>
  <c r="L15"/>
  <c r="H15"/>
  <c r="S80" l="1"/>
  <c r="Q80"/>
  <c r="P15"/>
  <c r="P47"/>
  <c r="P72"/>
  <c r="P82"/>
  <c r="H260"/>
  <c r="H61" l="1"/>
  <c r="H259"/>
  <c r="H66" l="1"/>
  <c r="H67"/>
  <c r="L48" l="1"/>
  <c r="H48"/>
  <c r="H55"/>
  <c r="H45"/>
  <c r="H44" s="1"/>
  <c r="I44"/>
  <c r="I43" s="1"/>
  <c r="J44"/>
  <c r="J43" s="1"/>
  <c r="K44"/>
  <c r="H40"/>
  <c r="H41"/>
  <c r="H39"/>
  <c r="H36"/>
  <c r="H33" s="1"/>
  <c r="L31"/>
  <c r="P31" s="1"/>
  <c r="H31"/>
  <c r="H29"/>
  <c r="H30"/>
  <c r="H32"/>
  <c r="H28"/>
  <c r="I22"/>
  <c r="J22"/>
  <c r="K22"/>
  <c r="H26"/>
  <c r="H24"/>
  <c r="H25"/>
  <c r="H23"/>
  <c r="H17"/>
  <c r="H16"/>
  <c r="L12"/>
  <c r="P12" s="1"/>
  <c r="H12"/>
  <c r="M126"/>
  <c r="N126"/>
  <c r="O126"/>
  <c r="H167"/>
  <c r="H165"/>
  <c r="H163"/>
  <c r="H162"/>
  <c r="I161"/>
  <c r="J161"/>
  <c r="K161"/>
  <c r="H159"/>
  <c r="H158"/>
  <c r="H154"/>
  <c r="H153" s="1"/>
  <c r="H137"/>
  <c r="H134"/>
  <c r="H133"/>
  <c r="H132"/>
  <c r="H131"/>
  <c r="H130"/>
  <c r="H129"/>
  <c r="H128"/>
  <c r="H127"/>
  <c r="I126"/>
  <c r="J126"/>
  <c r="J125" s="1"/>
  <c r="K126"/>
  <c r="I94"/>
  <c r="J94"/>
  <c r="K94"/>
  <c r="L91"/>
  <c r="P91" s="1"/>
  <c r="L92"/>
  <c r="P92" s="1"/>
  <c r="H91"/>
  <c r="H92"/>
  <c r="P97"/>
  <c r="H97"/>
  <c r="L120"/>
  <c r="P120" s="1"/>
  <c r="F119"/>
  <c r="G119"/>
  <c r="I119"/>
  <c r="J119"/>
  <c r="K119"/>
  <c r="M119"/>
  <c r="Q119" s="1"/>
  <c r="N119"/>
  <c r="O119"/>
  <c r="S119" s="1"/>
  <c r="H120"/>
  <c r="H119" s="1"/>
  <c r="D119"/>
  <c r="I121"/>
  <c r="J121"/>
  <c r="K121"/>
  <c r="H122"/>
  <c r="H121" s="1"/>
  <c r="H113"/>
  <c r="H114"/>
  <c r="I111"/>
  <c r="J111"/>
  <c r="K111"/>
  <c r="H112"/>
  <c r="H109"/>
  <c r="H108"/>
  <c r="H107"/>
  <c r="H104"/>
  <c r="I103"/>
  <c r="J103"/>
  <c r="K103"/>
  <c r="H101"/>
  <c r="H99" s="1"/>
  <c r="H96"/>
  <c r="H98"/>
  <c r="H95"/>
  <c r="H93"/>
  <c r="H10" l="1"/>
  <c r="H46"/>
  <c r="H43" s="1"/>
  <c r="P48"/>
  <c r="H106"/>
  <c r="H166"/>
  <c r="K125"/>
  <c r="K124" s="1"/>
  <c r="I125"/>
  <c r="I124" s="1"/>
  <c r="H38"/>
  <c r="J124"/>
  <c r="H27"/>
  <c r="H157"/>
  <c r="L119"/>
  <c r="P119" s="1"/>
  <c r="H94"/>
  <c r="H22"/>
  <c r="K9"/>
  <c r="I9"/>
  <c r="K43"/>
  <c r="J9"/>
  <c r="H161"/>
  <c r="H126"/>
  <c r="H125" s="1"/>
  <c r="H111"/>
  <c r="H103"/>
  <c r="I89"/>
  <c r="I88" s="1"/>
  <c r="J89"/>
  <c r="J88" s="1"/>
  <c r="K89"/>
  <c r="K88" s="1"/>
  <c r="H90"/>
  <c r="H89" s="1"/>
  <c r="H88" l="1"/>
  <c r="H124"/>
  <c r="K87"/>
  <c r="I87"/>
  <c r="J87"/>
  <c r="H9"/>
  <c r="I196"/>
  <c r="J196"/>
  <c r="K196"/>
  <c r="I184"/>
  <c r="K184"/>
  <c r="H192"/>
  <c r="H193"/>
  <c r="H194"/>
  <c r="H197"/>
  <c r="H198"/>
  <c r="J184"/>
  <c r="H187"/>
  <c r="H188"/>
  <c r="H189"/>
  <c r="H186"/>
  <c r="H181"/>
  <c r="H182"/>
  <c r="H172"/>
  <c r="H81"/>
  <c r="H80" s="1"/>
  <c r="L77"/>
  <c r="L76"/>
  <c r="H77"/>
  <c r="H76"/>
  <c r="H75"/>
  <c r="H74"/>
  <c r="H73"/>
  <c r="H71"/>
  <c r="H60"/>
  <c r="H57" s="1"/>
  <c r="H65"/>
  <c r="H64" s="1"/>
  <c r="H63" s="1"/>
  <c r="I64"/>
  <c r="I63" s="1"/>
  <c r="J64"/>
  <c r="J63" s="1"/>
  <c r="K64"/>
  <c r="K63" s="1"/>
  <c r="H216"/>
  <c r="H217"/>
  <c r="H218"/>
  <c r="H219"/>
  <c r="H220"/>
  <c r="H221"/>
  <c r="H215"/>
  <c r="H211"/>
  <c r="H210" s="1"/>
  <c r="I201"/>
  <c r="I200" s="1"/>
  <c r="J201"/>
  <c r="J200" s="1"/>
  <c r="K201"/>
  <c r="K200" s="1"/>
  <c r="H202"/>
  <c r="H206"/>
  <c r="H207"/>
  <c r="H208"/>
  <c r="H205"/>
  <c r="I204"/>
  <c r="J204"/>
  <c r="K204"/>
  <c r="E236"/>
  <c r="Q236" s="1"/>
  <c r="F236"/>
  <c r="G236"/>
  <c r="I236"/>
  <c r="J236"/>
  <c r="K236"/>
  <c r="N236"/>
  <c r="O236"/>
  <c r="I252"/>
  <c r="J252"/>
  <c r="K252"/>
  <c r="L245"/>
  <c r="P245" s="1"/>
  <c r="L246"/>
  <c r="P246" s="1"/>
  <c r="L247"/>
  <c r="P247" s="1"/>
  <c r="L248"/>
  <c r="P248" s="1"/>
  <c r="L249"/>
  <c r="P249" s="1"/>
  <c r="L244"/>
  <c r="P244" s="1"/>
  <c r="H245"/>
  <c r="H246"/>
  <c r="H247"/>
  <c r="H248"/>
  <c r="H249"/>
  <c r="H234"/>
  <c r="H237"/>
  <c r="H239"/>
  <c r="H240"/>
  <c r="H243"/>
  <c r="H244"/>
  <c r="H251"/>
  <c r="H250" s="1"/>
  <c r="H253"/>
  <c r="H254"/>
  <c r="H233"/>
  <c r="H232"/>
  <c r="I227"/>
  <c r="J227"/>
  <c r="K227"/>
  <c r="H228"/>
  <c r="H229"/>
  <c r="L223"/>
  <c r="L224"/>
  <c r="L226"/>
  <c r="H223"/>
  <c r="H224"/>
  <c r="H226"/>
  <c r="I257"/>
  <c r="J257"/>
  <c r="J256" s="1"/>
  <c r="K257"/>
  <c r="K256" s="1"/>
  <c r="H258"/>
  <c r="R236" l="1"/>
  <c r="S236"/>
  <c r="H222"/>
  <c r="H236"/>
  <c r="H257"/>
  <c r="H87"/>
  <c r="H185"/>
  <c r="P76"/>
  <c r="P77"/>
  <c r="H70"/>
  <c r="H213"/>
  <c r="H209" s="1"/>
  <c r="H171"/>
  <c r="H231"/>
  <c r="H191"/>
  <c r="J69"/>
  <c r="K69"/>
  <c r="I69"/>
  <c r="K230"/>
  <c r="H227"/>
  <c r="J170"/>
  <c r="I256"/>
  <c r="I230"/>
  <c r="J230"/>
  <c r="I170"/>
  <c r="K170"/>
  <c r="H196"/>
  <c r="H201"/>
  <c r="H200" s="1"/>
  <c r="H204"/>
  <c r="K209"/>
  <c r="I209"/>
  <c r="J209"/>
  <c r="H252"/>
  <c r="H256" l="1"/>
  <c r="H184"/>
  <c r="H170" s="1"/>
  <c r="H69"/>
  <c r="J7"/>
  <c r="K7"/>
  <c r="H230"/>
  <c r="I7"/>
  <c r="H7" l="1"/>
  <c r="E64"/>
  <c r="F64"/>
  <c r="G64"/>
  <c r="M64"/>
  <c r="N64"/>
  <c r="O64"/>
  <c r="D65"/>
  <c r="D64" s="1"/>
  <c r="L65"/>
  <c r="E66"/>
  <c r="F66"/>
  <c r="G66"/>
  <c r="M66"/>
  <c r="N66"/>
  <c r="O66"/>
  <c r="D67"/>
  <c r="L67"/>
  <c r="P65" l="1"/>
  <c r="S64"/>
  <c r="P67"/>
  <c r="S66"/>
  <c r="L66"/>
  <c r="D66"/>
  <c r="L64"/>
  <c r="P64" s="1"/>
  <c r="O63"/>
  <c r="M63"/>
  <c r="F63"/>
  <c r="N63"/>
  <c r="G63"/>
  <c r="E63"/>
  <c r="L183"/>
  <c r="P183" s="1"/>
  <c r="P66" l="1"/>
  <c r="S63"/>
  <c r="D63"/>
  <c r="L63"/>
  <c r="E94"/>
  <c r="F94"/>
  <c r="G94"/>
  <c r="M94"/>
  <c r="N94"/>
  <c r="O94"/>
  <c r="S94" l="1"/>
  <c r="Q94"/>
  <c r="P63"/>
  <c r="D94"/>
  <c r="L221" l="1"/>
  <c r="P221" s="1"/>
  <c r="L140" l="1"/>
  <c r="P140" s="1"/>
  <c r="L83" l="1"/>
  <c r="G103"/>
  <c r="M103"/>
  <c r="Q103" s="1"/>
  <c r="O103"/>
  <c r="S103" l="1"/>
  <c r="P83"/>
  <c r="L90" l="1"/>
  <c r="P90" s="1"/>
  <c r="L187" l="1"/>
  <c r="P187" s="1"/>
  <c r="E161"/>
  <c r="F161"/>
  <c r="G161"/>
  <c r="M161"/>
  <c r="N161"/>
  <c r="O161"/>
  <c r="E89"/>
  <c r="F89"/>
  <c r="G89"/>
  <c r="M89"/>
  <c r="N89"/>
  <c r="O89"/>
  <c r="L74"/>
  <c r="E69"/>
  <c r="F69"/>
  <c r="G69"/>
  <c r="N69"/>
  <c r="P35"/>
  <c r="Q89" l="1"/>
  <c r="Q161"/>
  <c r="R33"/>
  <c r="S89"/>
  <c r="S161"/>
  <c r="S33"/>
  <c r="Q33"/>
  <c r="P74"/>
  <c r="O69"/>
  <c r="S69" s="1"/>
  <c r="M69"/>
  <c r="Q69" s="1"/>
  <c r="D9"/>
  <c r="L198" l="1"/>
  <c r="P198" s="1"/>
  <c r="L197"/>
  <c r="P197" s="1"/>
  <c r="M196"/>
  <c r="N196"/>
  <c r="O196"/>
  <c r="G196"/>
  <c r="G170" s="1"/>
  <c r="E138"/>
  <c r="F138"/>
  <c r="G138"/>
  <c r="M138"/>
  <c r="N138"/>
  <c r="O138"/>
  <c r="S196" l="1"/>
  <c r="S138"/>
  <c r="N125"/>
  <c r="N124" s="1"/>
  <c r="O125"/>
  <c r="M125"/>
  <c r="L196"/>
  <c r="M124" l="1"/>
  <c r="O124"/>
  <c r="L30" l="1"/>
  <c r="P30" s="1"/>
  <c r="D231" l="1"/>
  <c r="D252"/>
  <c r="D230" l="1"/>
  <c r="L16" l="1"/>
  <c r="P16" s="1"/>
  <c r="L188" l="1"/>
  <c r="P188" s="1"/>
  <c r="E126" l="1"/>
  <c r="Q126" s="1"/>
  <c r="F126"/>
  <c r="G126"/>
  <c r="S126" s="1"/>
  <c r="L133"/>
  <c r="P133" s="1"/>
  <c r="L19"/>
  <c r="P19" s="1"/>
  <c r="L40"/>
  <c r="P40" s="1"/>
  <c r="F125" l="1"/>
  <c r="G125"/>
  <c r="S125" s="1"/>
  <c r="E125"/>
  <c r="Q125" s="1"/>
  <c r="L165" l="1"/>
  <c r="P165" s="1"/>
  <c r="L109"/>
  <c r="P109" s="1"/>
  <c r="L98"/>
  <c r="P98" s="1"/>
  <c r="G257" l="1"/>
  <c r="M257"/>
  <c r="N257"/>
  <c r="O257"/>
  <c r="L254"/>
  <c r="P254" s="1"/>
  <c r="L253"/>
  <c r="P253" s="1"/>
  <c r="M252"/>
  <c r="N252"/>
  <c r="O252"/>
  <c r="L239"/>
  <c r="P239" s="1"/>
  <c r="L240"/>
  <c r="P240" s="1"/>
  <c r="L241"/>
  <c r="P241" s="1"/>
  <c r="L243"/>
  <c r="P243" s="1"/>
  <c r="L237"/>
  <c r="P237" s="1"/>
  <c r="M227"/>
  <c r="N227"/>
  <c r="O227"/>
  <c r="M204"/>
  <c r="N204"/>
  <c r="O204"/>
  <c r="L206"/>
  <c r="P206" s="1"/>
  <c r="L207"/>
  <c r="P207" s="1"/>
  <c r="L208"/>
  <c r="P208" s="1"/>
  <c r="L205"/>
  <c r="P205" s="1"/>
  <c r="M201"/>
  <c r="L186"/>
  <c r="P186" s="1"/>
  <c r="L189"/>
  <c r="P189" s="1"/>
  <c r="L192"/>
  <c r="P192" s="1"/>
  <c r="L193"/>
  <c r="P193" s="1"/>
  <c r="L194"/>
  <c r="P194" s="1"/>
  <c r="N184"/>
  <c r="L181"/>
  <c r="P181" s="1"/>
  <c r="L182"/>
  <c r="P182" s="1"/>
  <c r="L172"/>
  <c r="P172" s="1"/>
  <c r="L139"/>
  <c r="P139" s="1"/>
  <c r="M121"/>
  <c r="N121"/>
  <c r="O121"/>
  <c r="M111"/>
  <c r="N111"/>
  <c r="O111"/>
  <c r="L101"/>
  <c r="L107"/>
  <c r="P108"/>
  <c r="L112"/>
  <c r="P112" s="1"/>
  <c r="L113"/>
  <c r="P113" s="1"/>
  <c r="L114"/>
  <c r="P114" s="1"/>
  <c r="L122"/>
  <c r="P122" s="1"/>
  <c r="L71"/>
  <c r="L73"/>
  <c r="L75"/>
  <c r="N44"/>
  <c r="L36"/>
  <c r="P36" l="1"/>
  <c r="L33"/>
  <c r="P107"/>
  <c r="L106"/>
  <c r="P106" s="1"/>
  <c r="P103"/>
  <c r="P104"/>
  <c r="P101"/>
  <c r="L99"/>
  <c r="P99" s="1"/>
  <c r="N88"/>
  <c r="N87" s="1"/>
  <c r="O88"/>
  <c r="O87" s="1"/>
  <c r="M88"/>
  <c r="M87" s="1"/>
  <c r="L70"/>
  <c r="P71"/>
  <c r="P73"/>
  <c r="L236"/>
  <c r="P236" s="1"/>
  <c r="L185"/>
  <c r="P185" s="1"/>
  <c r="P75"/>
  <c r="P259"/>
  <c r="L171"/>
  <c r="P33"/>
  <c r="L191"/>
  <c r="P191" s="1"/>
  <c r="L138"/>
  <c r="N170"/>
  <c r="N256"/>
  <c r="N209"/>
  <c r="L121"/>
  <c r="O256"/>
  <c r="M256"/>
  <c r="L252"/>
  <c r="P252" s="1"/>
  <c r="M230"/>
  <c r="N230"/>
  <c r="O209"/>
  <c r="M209"/>
  <c r="L204"/>
  <c r="O184"/>
  <c r="M184"/>
  <c r="L111"/>
  <c r="P111" s="1"/>
  <c r="N43"/>
  <c r="L17"/>
  <c r="N27"/>
  <c r="N22"/>
  <c r="N11" s="1"/>
  <c r="M27"/>
  <c r="O27"/>
  <c r="S27" s="1"/>
  <c r="M22"/>
  <c r="O22"/>
  <c r="M44"/>
  <c r="O44"/>
  <c r="S44" s="1"/>
  <c r="L11" l="1"/>
  <c r="P11" s="1"/>
  <c r="N10"/>
  <c r="P17"/>
  <c r="Q184"/>
  <c r="M170"/>
  <c r="S184"/>
  <c r="O170"/>
  <c r="P70"/>
  <c r="L184"/>
  <c r="N9"/>
  <c r="M9"/>
  <c r="O9"/>
  <c r="E257"/>
  <c r="Q257" s="1"/>
  <c r="F257"/>
  <c r="E252"/>
  <c r="F252"/>
  <c r="G252"/>
  <c r="S252" s="1"/>
  <c r="E227"/>
  <c r="F227"/>
  <c r="G227"/>
  <c r="S227" s="1"/>
  <c r="E204"/>
  <c r="F204"/>
  <c r="G204"/>
  <c r="S204" s="1"/>
  <c r="L10" l="1"/>
  <c r="P10" s="1"/>
  <c r="N7"/>
  <c r="F226"/>
  <c r="E226"/>
  <c r="E209"/>
  <c r="Q209" s="1"/>
  <c r="G209"/>
  <c r="S209" s="1"/>
  <c r="G230"/>
  <c r="F209"/>
  <c r="E230"/>
  <c r="Q230" s="1"/>
  <c r="D257"/>
  <c r="P257" s="1"/>
  <c r="G256"/>
  <c r="E256"/>
  <c r="Q256" s="1"/>
  <c r="F256"/>
  <c r="F230"/>
  <c r="R230" s="1"/>
  <c r="E196"/>
  <c r="F196"/>
  <c r="R196" s="1"/>
  <c r="Q196" l="1"/>
  <c r="E170"/>
  <c r="Q170" s="1"/>
  <c r="Q201"/>
  <c r="Q200"/>
  <c r="S201"/>
  <c r="S200"/>
  <c r="F224"/>
  <c r="D226"/>
  <c r="P226" s="1"/>
  <c r="D256"/>
  <c r="P256" s="1"/>
  <c r="E224"/>
  <c r="D171"/>
  <c r="D138"/>
  <c r="P138" s="1"/>
  <c r="F184"/>
  <c r="D196"/>
  <c r="P196" s="1"/>
  <c r="G124"/>
  <c r="S124" s="1"/>
  <c r="E124"/>
  <c r="Q124" s="1"/>
  <c r="F124"/>
  <c r="E121"/>
  <c r="F121"/>
  <c r="G121"/>
  <c r="S121" s="1"/>
  <c r="E111"/>
  <c r="F111"/>
  <c r="G111"/>
  <c r="S111" s="1"/>
  <c r="P171" l="1"/>
  <c r="F88"/>
  <c r="F87" s="1"/>
  <c r="D224"/>
  <c r="P224" s="1"/>
  <c r="F223"/>
  <c r="E88"/>
  <c r="Q88" s="1"/>
  <c r="Q111"/>
  <c r="G88"/>
  <c r="S88" s="1"/>
  <c r="D125"/>
  <c r="D184"/>
  <c r="D170" s="1"/>
  <c r="E223"/>
  <c r="F170"/>
  <c r="R170" s="1"/>
  <c r="D89"/>
  <c r="D223" l="1"/>
  <c r="P223" s="1"/>
  <c r="E222"/>
  <c r="P184"/>
  <c r="F222"/>
  <c r="D88"/>
  <c r="E87"/>
  <c r="Q87" s="1"/>
  <c r="G87"/>
  <c r="S87" s="1"/>
  <c r="S57"/>
  <c r="E22"/>
  <c r="F22"/>
  <c r="G22"/>
  <c r="S22" s="1"/>
  <c r="D222" l="1"/>
  <c r="P222" s="1"/>
  <c r="F9"/>
  <c r="R9" s="1"/>
  <c r="F43"/>
  <c r="L55"/>
  <c r="P55" l="1"/>
  <c r="L46"/>
  <c r="P46" s="1"/>
  <c r="F7"/>
  <c r="R7" s="1"/>
  <c r="O43"/>
  <c r="S43" s="1"/>
  <c r="M43"/>
  <c r="L229" l="1"/>
  <c r="P229" s="1"/>
  <c r="S170" l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232" i="33" l="1"/>
  <c r="P232" s="1"/>
  <c r="L233"/>
  <c r="P233" s="1"/>
  <c r="L234"/>
  <c r="P234" s="1"/>
  <c r="L251"/>
  <c r="P251" s="1"/>
  <c r="L250" l="1"/>
  <c r="P250" s="1"/>
  <c r="L231"/>
  <c r="P231" s="1"/>
  <c r="O230"/>
  <c r="S230" s="1"/>
  <c r="L230" l="1"/>
  <c r="P230" s="1"/>
  <c r="E43" l="1"/>
  <c r="Q43" s="1"/>
  <c r="L154" l="1"/>
  <c r="P154" s="1"/>
  <c r="L153" l="1"/>
  <c r="P153" s="1"/>
  <c r="L217" l="1"/>
  <c r="P217" s="1"/>
  <c r="L218"/>
  <c r="P218" s="1"/>
  <c r="L219"/>
  <c r="P219" s="1"/>
  <c r="L220"/>
  <c r="P220" s="1"/>
  <c r="L216"/>
  <c r="P216" s="1"/>
  <c r="L131" l="1"/>
  <c r="P131" s="1"/>
  <c r="L96"/>
  <c r="P96" s="1"/>
  <c r="L95"/>
  <c r="P95" s="1"/>
  <c r="L94" l="1"/>
  <c r="P94" s="1"/>
  <c r="G9" l="1"/>
  <c r="S9" s="1"/>
  <c r="E9"/>
  <c r="Q9" s="1"/>
  <c r="E7" l="1"/>
  <c r="G7"/>
  <c r="L167" l="1"/>
  <c r="P167" s="1"/>
  <c r="D166"/>
  <c r="D124" s="1"/>
  <c r="L163"/>
  <c r="P163" s="1"/>
  <c r="L162"/>
  <c r="P162" s="1"/>
  <c r="L159"/>
  <c r="P159" s="1"/>
  <c r="L158"/>
  <c r="P158" s="1"/>
  <c r="L132"/>
  <c r="P132" s="1"/>
  <c r="L134"/>
  <c r="P134" s="1"/>
  <c r="L137"/>
  <c r="P137" s="1"/>
  <c r="L128"/>
  <c r="P128" s="1"/>
  <c r="L129"/>
  <c r="P129" s="1"/>
  <c r="L127"/>
  <c r="P127" s="1"/>
  <c r="L157" l="1"/>
  <c r="P157" s="1"/>
  <c r="L166"/>
  <c r="P166" s="1"/>
  <c r="L126"/>
  <c r="P126" s="1"/>
  <c r="L161"/>
  <c r="P161" s="1"/>
  <c r="L228"/>
  <c r="P228" s="1"/>
  <c r="M7"/>
  <c r="Q7" s="1"/>
  <c r="O7"/>
  <c r="S7" s="1"/>
  <c r="L215"/>
  <c r="P215" s="1"/>
  <c r="L211"/>
  <c r="D211"/>
  <c r="D210" s="1"/>
  <c r="P211" l="1"/>
  <c r="L125"/>
  <c r="P125" s="1"/>
  <c r="L210"/>
  <c r="P210" s="1"/>
  <c r="L213"/>
  <c r="P213" s="1"/>
  <c r="P200"/>
  <c r="L227"/>
  <c r="P227" s="1"/>
  <c r="D204"/>
  <c r="P204" s="1"/>
  <c r="L81"/>
  <c r="L80" s="1"/>
  <c r="P201" l="1"/>
  <c r="P81"/>
  <c r="P84"/>
  <c r="L124"/>
  <c r="P124" s="1"/>
  <c r="L89"/>
  <c r="P89" s="1"/>
  <c r="L209"/>
  <c r="D121"/>
  <c r="P121" s="1"/>
  <c r="L60"/>
  <c r="L61"/>
  <c r="P61" s="1"/>
  <c r="P59"/>
  <c r="P60" l="1"/>
  <c r="L57"/>
  <c r="P57" s="1"/>
  <c r="D87"/>
  <c r="L88"/>
  <c r="P80"/>
  <c r="L69"/>
  <c r="D69"/>
  <c r="P69" l="1"/>
  <c r="L87"/>
  <c r="P87" s="1"/>
  <c r="T87" s="1"/>
  <c r="P88"/>
  <c r="L45"/>
  <c r="P45" s="1"/>
  <c r="L41"/>
  <c r="P41" s="1"/>
  <c r="L39"/>
  <c r="P39" s="1"/>
  <c r="L38" l="1"/>
  <c r="P38" s="1"/>
  <c r="L44"/>
  <c r="P44" s="1"/>
  <c r="L29"/>
  <c r="P29" s="1"/>
  <c r="L32"/>
  <c r="P32" s="1"/>
  <c r="L28"/>
  <c r="P28" s="1"/>
  <c r="L23"/>
  <c r="P23" s="1"/>
  <c r="L43" l="1"/>
  <c r="P43" s="1"/>
  <c r="L22"/>
  <c r="P22" s="1"/>
  <c r="L27" l="1"/>
  <c r="P27" s="1"/>
  <c r="L9" l="1"/>
  <c r="P9" s="1"/>
  <c r="L170" l="1"/>
  <c r="P170" s="1"/>
  <c r="L7" l="1"/>
  <c r="D209"/>
  <c r="P209" s="1"/>
  <c r="D7" l="1"/>
  <c r="P7" s="1"/>
</calcChain>
</file>

<file path=xl/sharedStrings.xml><?xml version="1.0" encoding="utf-8"?>
<sst xmlns="http://schemas.openxmlformats.org/spreadsheetml/2006/main" count="772" uniqueCount="459">
  <si>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</si>
  <si>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</si>
  <si>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</si>
  <si>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</si>
  <si>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</si>
  <si>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</si>
  <si>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</si>
  <si>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</si>
  <si>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</si>
  <si>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</si>
  <si>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</si>
  <si>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</si>
  <si>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</si>
  <si>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</si>
  <si>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</si>
  <si>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</si>
  <si>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</si>
  <si>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</si>
  <si>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</si>
  <si>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</si>
  <si>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</si>
  <si>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</si>
  <si>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</si>
  <si>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</si>
  <si>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</si>
  <si>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</si>
  <si>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</si>
  <si>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</si>
  <si>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</si>
  <si>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</si>
  <si>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</si>
  <si>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</si>
  <si>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</si>
  <si>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</si>
  <si>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</si>
  <si>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</si>
  <si>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</si>
  <si>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</si>
  <si>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</si>
  <si>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</si>
  <si>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</si>
  <si>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</si>
  <si>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</si>
  <si>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</si>
  <si>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</si>
  <si>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</si>
  <si>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</si>
  <si>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</si>
  <si>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</si>
  <si>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</si>
  <si>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</si>
  <si>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</si>
  <si>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</si>
  <si>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</si>
  <si>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</si>
  <si>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</si>
  <si>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</si>
  <si>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</si>
  <si>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</si>
  <si>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</si>
  <si>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</si>
  <si>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</si>
  <si>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</si>
  <si>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</si>
  <si>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</si>
  <si>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</si>
  <si>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</si>
  <si>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</si>
  <si>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</si>
  <si>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</si>
  <si>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</si>
  <si>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</si>
  <si>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</si>
  <si>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</si>
  <si>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</si>
  <si>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</si>
  <si>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</si>
  <si>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</si>
  <si>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</si>
  <si>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</si>
  <si>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</si>
  <si>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</si>
  <si>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</si>
  <si>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</si>
  <si>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</si>
  <si>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</si>
  <si>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</si>
  <si>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</si>
  <si>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</si>
  <si>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</si>
  <si>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</si>
  <si>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</si>
  <si>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</si>
  <si>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</si>
  <si>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</si>
  <si>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</si>
  <si>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</si>
  <si>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</si>
  <si>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</si>
  <si>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</si>
  <si>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</si>
  <si>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</si>
  <si>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</si>
  <si>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</si>
  <si>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</si>
  <si>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</si>
  <si>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</si>
  <si>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</si>
  <si>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</si>
  <si>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</si>
  <si>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</si>
  <si>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</si>
  <si>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</si>
  <si>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</si>
  <si>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</si>
  <si>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</si>
  <si>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</si>
  <si>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</si>
  <si>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</si>
  <si>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</si>
  <si>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</si>
  <si>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</si>
  <si>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</si>
  <si>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</si>
  <si>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</si>
  <si>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</si>
  <si>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</si>
  <si>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</si>
  <si>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</si>
  <si>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</si>
  <si>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</si>
  <si>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</si>
  <si>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</si>
  <si>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</si>
  <si>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</si>
  <si>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</si>
  <si>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</si>
  <si>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</si>
  <si>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</si>
  <si>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</si>
  <si>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</si>
  <si>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</si>
  <si>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</si>
  <si>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</si>
  <si>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</si>
  <si>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</si>
  <si>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</si>
  <si>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</si>
  <si>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</si>
  <si>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</si>
  <si>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</si>
  <si>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</si>
  <si>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</si>
  <si>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</si>
  <si>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</si>
  <si>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</si>
  <si>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</si>
  <si>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</si>
  <si>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</si>
  <si>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</si>
  <si>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</si>
  <si>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</si>
  <si>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</si>
  <si>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</si>
  <si>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</si>
  <si>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</si>
  <si>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</si>
  <si>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</si>
  <si>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</si>
  <si>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</si>
  <si>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</si>
  <si>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</si>
  <si>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</si>
  <si>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</si>
  <si>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</si>
  <si>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</si>
  <si>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</si>
  <si>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</si>
  <si>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</si>
  <si>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</si>
  <si>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</si>
  <si>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</si>
  <si>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</si>
  <si>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</si>
  <si>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</si>
  <si>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</si>
  <si>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</si>
  <si>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</si>
  <si>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</si>
  <si>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</si>
  <si>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</si>
  <si>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</si>
  <si>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</si>
  <si>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</si>
  <si>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</si>
  <si>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</si>
  <si>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</si>
  <si>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</si>
  <si>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</si>
  <si>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</si>
  <si>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</si>
  <si>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</si>
  <si>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</si>
  <si>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</si>
  <si>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</si>
  <si>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</si>
  <si>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</si>
  <si>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</si>
  <si>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</si>
  <si>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</si>
  <si>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</si>
  <si>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</si>
  <si>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</si>
  <si>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</si>
  <si>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</si>
  <si>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</si>
  <si>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</si>
  <si>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</si>
  <si>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</si>
  <si>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</si>
  <si>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</si>
  <si>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</si>
  <si>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</si>
  <si>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</si>
  <si>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</si>
  <si>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</si>
  <si>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</si>
  <si>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</si>
  <si>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</si>
  <si>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</si>
  <si>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</si>
  <si>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</si>
  <si>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</si>
  <si>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</si>
  <si>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</si>
  <si>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</si>
  <si>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</si>
  <si>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</si>
  <si>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</si>
  <si>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</si>
  <si>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</si>
  <si>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</si>
  <si>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</si>
  <si>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</si>
  <si>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</si>
  <si>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</si>
  <si>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</si>
  <si>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</si>
  <si>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</si>
  <si>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</si>
  <si>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</si>
  <si>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</si>
  <si>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</si>
  <si>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</si>
  <si>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</si>
  <si>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</si>
  <si>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</si>
  <si>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</si>
  <si>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</si>
  <si>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</si>
  <si>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</si>
  <si>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</si>
  <si>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</si>
  <si>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</si>
  <si>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</si>
  <si>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</si>
  <si>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</si>
  <si>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</si>
  <si>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</si>
  <si>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</si>
  <si>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</si>
  <si>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</si>
  <si>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</si>
  <si>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</si>
  <si>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</si>
  <si>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</si>
  <si>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</si>
  <si>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</si>
  <si>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</si>
  <si>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</si>
  <si>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</si>
  <si>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</si>
  <si>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</si>
  <si>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</si>
  <si>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</si>
  <si>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</si>
  <si>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</si>
  <si>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</si>
  <si>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</si>
  <si>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</si>
  <si>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</si>
  <si>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</si>
  <si>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</si>
  <si>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</si>
  <si>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</si>
  <si>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</si>
  <si>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</si>
  <si>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</si>
  <si>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</si>
  <si>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</si>
  <si>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</si>
  <si>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</si>
  <si>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</si>
  <si>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</si>
  <si>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</si>
  <si>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</si>
  <si>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</si>
  <si>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</si>
  <si>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</si>
  <si>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</si>
  <si>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</si>
  <si>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</si>
  <si>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</si>
  <si>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</si>
  <si>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</si>
  <si>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</si>
  <si>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</si>
  <si>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</si>
  <si>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</si>
  <si>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</si>
  <si>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</si>
  <si>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</si>
  <si>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</si>
  <si>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</si>
  <si>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</si>
  <si>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</si>
  <si>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</si>
  <si>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</si>
  <si>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</si>
  <si>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</si>
  <si>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1.5.4</t>
  </si>
  <si>
    <t>Укрепление материально-технической базы отрасли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</si>
  <si>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</si>
  <si>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</si>
  <si>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</si>
  <si>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23</t>
  </si>
  <si>
    <t xml:space="preserve"> </t>
  </si>
  <si>
    <t>% исполнения  к плану 2017  года</t>
  </si>
  <si>
    <t>ПЛАН  9 месяцев  2017 год (рублей)</t>
  </si>
  <si>
    <t>4.2</t>
  </si>
  <si>
    <t>4.2.1</t>
  </si>
  <si>
    <t>Реализация мероприятий (Мероприятия к 50-летию города Нефтеюганска)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</si>
  <si>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</si>
  <si>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</si>
  <si>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Модернизация нежилого строения станции обезжелезивания, г.Нефтеюганск, 7 микрорайон, строение 57/7. Реестровый № 522074</t>
  </si>
  <si>
    <t>"Водопроводные сети 9 микр., к ж.д. №1,4,7,16,17,23,24,25,26,27,28" инв.№70269 (капитальный ремонт участка водопровода от ВК сущ. по ул. Усть-Балыкская до ВК-8 у стр.№30)</t>
  </si>
  <si>
    <t>Частичная компенсация выпадающих доходов ресурсоснабжающим организациям,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</si>
  <si>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2.2.3</t>
  </si>
  <si>
    <t>2.2.4</t>
  </si>
  <si>
    <t>2.2.5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</si>
  <si>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</si>
  <si>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Обеспечение функционирования сети автомобильных дорог общего пользования местного значения</t>
  </si>
  <si>
    <t>Субсидия на поддержку творческой деятельности муниципальных театров</t>
  </si>
  <si>
    <t>Иные межбюджетные трансферты на реализацию проекта, имеющих статус региональных инновационных площадок</t>
  </si>
  <si>
    <t>14.2.6</t>
  </si>
  <si>
    <t>1.1.6</t>
  </si>
  <si>
    <t>1.1.8</t>
  </si>
  <si>
    <t>1.1.9</t>
  </si>
  <si>
    <t>2.2.1</t>
  </si>
  <si>
    <t>5.1.4</t>
  </si>
  <si>
    <t>6.1.1.4</t>
  </si>
  <si>
    <t>6.1.3.3</t>
  </si>
  <si>
    <t>6.1.5.4</t>
  </si>
  <si>
    <t>7.2.3</t>
  </si>
  <si>
    <t>8.1.2</t>
  </si>
  <si>
    <t>9.1.1</t>
  </si>
  <si>
    <t>14.1.3</t>
  </si>
  <si>
    <t>14.1.4</t>
  </si>
  <si>
    <t>ККиТ</t>
  </si>
  <si>
    <t>На выплату возмещения за изымаемые земельные участки и расположенные на них объекты недвижимого имущества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</si>
  <si>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</si>
  <si>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</si>
  <si>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</si>
  <si>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</si>
  <si>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</si>
  <si>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</si>
  <si>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</si>
  <si>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19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</si>
  <si>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</si>
  <si>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</si>
  <si>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</si>
  <si>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</si>
  <si>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</si>
  <si>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</si>
  <si>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</si>
  <si>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</si>
  <si>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</si>
  <si>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</si>
  <si>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</si>
  <si>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</si>
  <si>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</si>
  <si>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</si>
  <si>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Ремонт автомобильной дороги "Подъезд к школе № 7"</t>
  </si>
  <si>
    <t>Ремонт автомобильной дороги по ул.Мира (на участке от ул.Парковая ПК 1+350 до ул.Жилая ПК 1+761)</t>
  </si>
  <si>
    <t>Ремонт автомобильной дороги по ул.Мира (на участке от ул.Строителей ПК 0+600 до ул.Нефтяников ПК 0+941)</t>
  </si>
  <si>
    <t>Ремонт автомобильной дороги по ул.Сургутская (на участке от ул.Парковая ПК 2+725 до ул.Строителей ПК 3+865), Исключая участок от ПК 3+300 до ПК 3+340</t>
  </si>
  <si>
    <t>Ремонт автомобильной дороги по ул.Парковая (на участке от ул.Мира ПК 2+203 до ПК 3+522)</t>
  </si>
  <si>
    <t>Ремонт автомобильной дороги по ул.Сургутская (на участке от ул.Жилая ПК 2+070 до ул. Парковая ПК 2+725 частично)</t>
  </si>
  <si>
    <t>2.2.6</t>
  </si>
  <si>
    <t>2.2.7</t>
  </si>
  <si>
    <t>2.2.8</t>
  </si>
  <si>
    <t>2.2.9</t>
  </si>
  <si>
    <t>(ПИР) Сооружение, сети теплоснабжения в 2-х трубном исполнении(участок от МК 2а-5 Наб. до ТК 1-15 мкр.)</t>
  </si>
  <si>
    <t>1.1.10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</si>
  <si>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</si>
  <si>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</si>
  <si>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1.1.11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</si>
  <si>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</si>
  <si>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1.4.3</t>
  </si>
  <si>
    <t>Мероприятия по формированию современной городской среды</t>
  </si>
  <si>
    <t>Приобретение нежилых зданий, сооружений, помещений</t>
  </si>
  <si>
    <t>5.2.5</t>
  </si>
  <si>
    <t>5.2.6</t>
  </si>
  <si>
    <t>Финансирвоание было доведено в ноябре 2017 года. В связи с тем, что торги были назначены на 09.01.2018, закупку отменили, т.к. в январе 2018 года финансирование еще не будет доведено.</t>
  </si>
  <si>
    <t>Оплата произведена до 90% согласно условий контракта, остальная часть оплачивается после ввода объекта в эксплуатацию. Ввод объекта планировалось осуществить в декабре 2017 года, т.к. по объекту с 10.08.2017 по 07.09.2017 Службой жилищного и строительного надзора ХМАО-Югры проведена Итоговая проверка по результатам которой выдано два замечания по предписанию от 06.09.2017 №117-03/1-11 со сроком устранения до 22.12.2017. При этом, 20.12.2017 заказчиком подано в Службу ЖилСтройНадзора ХМАО – Югры извещение об устранении нарушений при модернизации объекта капитального строительства. В свою очередь, Службой ЖилСтройНадзора ХМАО – Югры документарная и выездная проверка по устранению нарушений назначена на период с 27.12.2017 по 31.01.2018. Таким образом, ввод объекта в эксплуатацию возможна не ранее 1 квартала 2018 года после получения положительного заключения Службы ЖилСтройНадзора ХМАО-Югры.</t>
  </si>
  <si>
    <t>Финансирование на проектирование объекта "Кладбище в юго-западной промзоне г.Нефтеюганска" (4 очередь). С ООО "Белгородский Промтранпроект" (г.Белгород) на сумму 1 800,0 т.р. заключен контракт от 28.12.2017. Выполнение до 14.09.2018. Образовалась экономия.</t>
  </si>
  <si>
    <t>с ООО "Стройсервис" (г.Москва) 13.06.2017 заключен контракт на сумму 670,70247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</si>
  <si>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</t>
  </si>
  <si>
    <t>Финансирование доведено 15.09.2017. С ООО "Сибирский институт проектирования" (г.Нефтеюганск) на сумму 899,225 т.р. заключен контракт от 27.12.2017, выполнение работ до 14.08.2018. Образовалась экономия в размере 107,69 т.р.</t>
  </si>
  <si>
    <t>Капитальный ремонт объекта "Нежилое здание школы №1" - ПИР на устр-во фасада</t>
  </si>
  <si>
    <t>"Нежилое строение гаража" (здание мастерских МБОУ «СОШ №10») - гос. экспертиза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</si>
  <si>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</si>
  <si>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</si>
  <si>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</si>
  <si>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 xml:space="preserve">ПИР «Здание», расположенное по адресу: 13 микрорайон, здание 24 </t>
  </si>
  <si>
    <t>Капитальный ремонт объекта "Нежилое здание школы №3"</t>
  </si>
  <si>
    <t>«МБОУ «Средняя общеобразовательная кадетская школа № 4», расположенная по адресу 7 мкр., строение 31» (Обследование фундамента и стен помещений актового зала, столовой)</t>
  </si>
  <si>
    <t>«МБОУ «Лицей №1», расположенный по адресу 16А мкр., строение 84» (Обследование несущих конструкций здания)</t>
  </si>
  <si>
    <t>Детский сад на 320 мест в 5 микрорайоне г.Нефтеюганска (корректировка)</t>
  </si>
  <si>
    <t xml:space="preserve"> - </t>
  </si>
  <si>
    <t>с ООО "ПРОФИ-ГИГАНТ" (г.Екатеринбург) на сумму 956,34 т.р. 05.09.2016 заключен контракт. Выполнение работ до 06.02.2017. ПСД и экспертиза получены, работы выполнены. Ведется претензионная работа.</t>
  </si>
  <si>
    <t>с ООО "ПРОФИ-ГИГАНТ" (г.Екатеринбург) на сумму 1 766,979 т.р. заключен контракт от 05.09.2016. Выполнение работ до 06.02.2017. В 2016 году оплачено 302,028 т.р. за изыскания. Работы не завершены, претензионная работа</t>
  </si>
  <si>
    <t>с ООО "Стройсервис" (г.Москва) на сумму 1 500,0 т.р. 26.09.2016 заключен контракт. Выполнение работ до 30.04.2017. В 2016 году оплачено 330,629 т.р. за изыскания.  Работы не завершены, претензионная работа</t>
  </si>
  <si>
    <t>с ООО "Строительно-архитектурная компания" (г.Магнитагорск) на сумму 385,0 т.р. после согласования с контрольным отделом будет заключен контракт. Документы направлены в контрольный отдел 25.12.2017. Образовалась экономия 187,249 т.р.</t>
  </si>
  <si>
    <t>с ООО "Строительно-архитектурная компания" (г.Магнитагорск) на сумму 215,0 т.р. после согласования с контрольным отделом будет заключен контракт. Документы направлены в контрольный отдел 25.12.2017. Образовалась экономия 251,836 т.р.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</si>
  <si>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</si>
  <si>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 Кроме этого, прорабатывается вопрос проектирования нового объекта</t>
  </si>
  <si>
    <t>Конкурс состоялся 19.12.2017, с ООО "ТЭК-Геоинжпроект" (г.Санкт-Петербург) на 10 470,0 т.р. будет заключен контракт до 18.01.2018. Образовалась экономия в размере 3 130,942 т.р.</t>
  </si>
  <si>
    <t>Выполнение работ по подготовке документации по внесению изменений в проект планировки и проект межевания части территории микрорайорна 6 города Нефтеюганска</t>
  </si>
  <si>
    <t>Выполнение инженерно-геодезических изысаний для подготовки документации по планировке территории в северо-вотсочной части города Нефтеюганска (район лыжной базы)</t>
  </si>
  <si>
    <t>Выполнение картографических работ для подготовки градостроительных планов земельных участков</t>
  </si>
  <si>
    <t>Заявки на выполнение картографических работ формируются по мере поступления заявлений на выдачу градпланов. Оплата соответственно после выполнения заявок</t>
  </si>
  <si>
    <t>Выполнение научно-исследовательских работ по подготовке проекта о внесении изменений в документ территориального планирования «Генеральный план города» и проекта о внесении изменений в Правила землепользования и застройки города</t>
  </si>
  <si>
    <t>Выполнение работ по подготовке документации по внесению изменений в проект планировки и проект межевания территории микрорайона 11 города Нефтеюганска</t>
  </si>
  <si>
    <t>Выполнение работ по подготовке документации по внесению изменений в проект планировки территории города Нефтеюганска (красные линии)</t>
  </si>
  <si>
    <t>Выполнение работ по подготовке документации по внесению изменений в проект планировки территории города Нефтеюганска (красные линии) (в чертеж межевания по заявлениям граждан 11А)</t>
  </si>
  <si>
    <t>Выполнение работ по подготовке документации по внесению изменений в проект планировки территории города Нефтеюганска (красные линии) ( по заявлениям граждан 11А)</t>
  </si>
  <si>
    <t>Нарушение Подрядчиком сроков выполнения работ, обусловленных муниципальным контрактом. Получение результатов работ по данному мероприятию ожидается в 1 квартеле 2018 года. В случае отсутствия замечаний контракт будет исполнен</t>
  </si>
  <si>
    <t>11.12.2017 в Думу города Нефтеюганска были направлены для рассмотрения материалы по данному мероприятию. 13.12.2017 от организационно-правового отдела Думы города поступили замечаний по представленным материалам. В настоящее время ведется работа по устранению данных замечаний. Утверждение данного Проекта планируется в 1 квартале 2018</t>
  </si>
  <si>
    <t>Данный Проект на стадии утверждения (февраль 2018). Ожидается получение материалов на бумажном и электронном носителях, согласно условиям контракта, после чего соответственно возможна процедура утверждения</t>
  </si>
  <si>
    <t>Подрядчиком нарушены сроки выполнения 1 эатапа работ. В адрес Подрядчика направлено претензионное письмо.</t>
  </si>
  <si>
    <t>Подрядчиком нарушены сроки выполнения работ в связи с устранением  замечаний, выявленных в результате рассмотрения представленных материалов. Планируется назначение публичных слушаний по Проекту (февраль 2018)</t>
  </si>
  <si>
    <t>Заключены МК 0187300012817000218-0086960-01 на сумму 368 777,45 р. и МК  0187300012817000267-0086960-01 на сумму 427 883,16 р.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</si>
  <si>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«ТехноСтройПроект» (г.Тюмень) на сумму 2 691,04 т.р. заключен контракт 06.06.2017. Выполнение 374 дня (по июнь 2018 года). Оплата только по итогам завершения работ, т.е. после 100% исполнения контракта</t>
  </si>
  <si>
    <t>Приложение к письму</t>
  </si>
  <si>
    <t>от __________________ № ______________________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</si>
  <si>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планируется в 1 квартале 2018 года (ориентировочно февраль 2018)</t>
  </si>
  <si>
    <t>ПЛАН  на 2019 год (рублей)</t>
  </si>
  <si>
    <t>Освоение на 01.03.2019  (рублей)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</si>
</sst>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2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33" fillId="0" borderId="0" xfId="0" applyFont="1" applyFill="1" applyBorder="1" applyAlignment="1"/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3" fillId="2" borderId="0" xfId="0" applyFont="1" applyFill="1" applyBorder="1"/>
    <xf numFmtId="0" fontId="3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168" fontId="3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64" fontId="3" fillId="25" borderId="1" xfId="0" applyNumberFormat="1" applyFont="1" applyFill="1" applyBorder="1" applyAlignment="1">
      <alignment horizontal="center" vertical="center" wrapText="1"/>
    </xf>
    <xf numFmtId="4" fontId="37" fillId="25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" fillId="25" borderId="1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2" fontId="3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vertical="top" wrapText="1"/>
    </xf>
    <xf numFmtId="4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0" fontId="3" fillId="25" borderId="1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top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/>
    </xf>
    <xf numFmtId="0" fontId="33" fillId="25" borderId="1" xfId="0" applyFont="1" applyFill="1" applyBorder="1" applyAlignment="1"/>
    <xf numFmtId="4" fontId="38" fillId="25" borderId="1" xfId="0" applyNumberFormat="1" applyFont="1" applyFill="1" applyBorder="1" applyAlignment="1">
      <alignment horizontal="center" vertical="center"/>
    </xf>
    <xf numFmtId="4" fontId="45" fillId="25" borderId="1" xfId="0" applyNumberFormat="1" applyFont="1" applyFill="1" applyBorder="1" applyAlignment="1">
      <alignment horizontal="center" vertical="center" wrapText="1"/>
    </xf>
    <xf numFmtId="49" fontId="46" fillId="25" borderId="1" xfId="0" applyNumberFormat="1" applyFont="1" applyFill="1" applyBorder="1" applyAlignment="1">
      <alignment horizontal="center" vertical="center"/>
    </xf>
    <xf numFmtId="0" fontId="46" fillId="25" borderId="1" xfId="0" applyFont="1" applyFill="1" applyBorder="1" applyAlignment="1">
      <alignment horizontal="left" vertical="center" wrapText="1"/>
    </xf>
    <xf numFmtId="4" fontId="10" fillId="25" borderId="3" xfId="0" applyNumberFormat="1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vertical="top" wrapText="1"/>
    </xf>
    <xf numFmtId="2" fontId="37" fillId="25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vertical="top" wrapText="1"/>
    </xf>
    <xf numFmtId="2" fontId="37" fillId="25" borderId="5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left" vertical="top" wrapText="1"/>
    </xf>
    <xf numFmtId="49" fontId="3" fillId="25" borderId="3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vertical="center" wrapText="1"/>
    </xf>
    <xf numFmtId="4" fontId="37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5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/>
    <xf numFmtId="0" fontId="38" fillId="0" borderId="1" xfId="0" applyFont="1" applyBorder="1" applyAlignment="1">
      <alignment horizontal="justify"/>
    </xf>
    <xf numFmtId="49" fontId="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wrapText="1"/>
    </xf>
    <xf numFmtId="0" fontId="35" fillId="25" borderId="3" xfId="0" applyFont="1" applyFill="1" applyBorder="1" applyAlignment="1"/>
    <xf numFmtId="0" fontId="3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2" fontId="3" fillId="0" borderId="10" xfId="0" applyNumberFormat="1" applyFont="1" applyFill="1" applyBorder="1"/>
    <xf numFmtId="164" fontId="3" fillId="0" borderId="10" xfId="0" applyNumberFormat="1" applyFont="1" applyFill="1" applyBorder="1"/>
    <xf numFmtId="0" fontId="3" fillId="0" borderId="8" xfId="0" applyFont="1" applyFill="1" applyBorder="1"/>
    <xf numFmtId="49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49" fontId="3" fillId="0" borderId="23" xfId="0" applyNumberFormat="1" applyFont="1" applyFill="1" applyBorder="1" applyAlignment="1">
      <alignment horizontal="center" vertical="center"/>
    </xf>
    <xf numFmtId="0" fontId="3" fillId="0" borderId="20" xfId="0" applyFont="1" applyFill="1" applyBorder="1"/>
    <xf numFmtId="2" fontId="3" fillId="0" borderId="20" xfId="0" applyNumberFormat="1" applyFont="1" applyFill="1" applyBorder="1"/>
    <xf numFmtId="164" fontId="3" fillId="0" borderId="20" xfId="0" applyNumberFormat="1" applyFont="1" applyFill="1" applyBorder="1"/>
    <xf numFmtId="0" fontId="3" fillId="0" borderId="24" xfId="0" applyFont="1" applyFill="1" applyBorder="1"/>
    <xf numFmtId="49" fontId="3" fillId="25" borderId="4" xfId="0" applyNumberFormat="1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wrapText="1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3" fillId="25" borderId="23" xfId="0" applyNumberFormat="1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0" fontId="0" fillId="25" borderId="20" xfId="0" applyFill="1" applyBorder="1" applyAlignment="1"/>
    <xf numFmtId="0" fontId="0" fillId="25" borderId="24" xfId="0" applyFill="1" applyBorder="1" applyAlignment="1"/>
    <xf numFmtId="164" fontId="3" fillId="25" borderId="4" xfId="0" applyNumberFormat="1" applyFont="1" applyFill="1" applyBorder="1" applyAlignment="1">
      <alignment horizontal="center" vertical="center" wrapText="1"/>
    </xf>
    <xf numFmtId="0" fontId="44" fillId="25" borderId="5" xfId="0" applyFont="1" applyFill="1" applyBorder="1" applyAlignment="1">
      <alignment horizontal="center" vertical="center" wrapText="1"/>
    </xf>
    <xf numFmtId="1" fontId="36" fillId="25" borderId="1" xfId="0" applyNumberFormat="1" applyFont="1" applyFill="1" applyBorder="1" applyAlignment="1">
      <alignment horizontal="left" vertical="center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4" fillId="25" borderId="4" xfId="0" applyFont="1" applyFill="1" applyBorder="1" applyAlignment="1">
      <alignment horizontal="center" vertical="top" wrapText="1"/>
    </xf>
    <xf numFmtId="0" fontId="34" fillId="25" borderId="5" xfId="0" applyFont="1" applyFill="1" applyBorder="1" applyAlignment="1">
      <alignment horizontal="center" vertical="top" wrapText="1"/>
    </xf>
    <xf numFmtId="164" fontId="3" fillId="25" borderId="2" xfId="0" applyNumberFormat="1" applyFont="1" applyFill="1" applyBorder="1" applyAlignment="1">
      <alignment horizontal="center" vertical="center" wrapText="1"/>
    </xf>
    <xf numFmtId="164" fontId="3" fillId="25" borderId="3" xfId="0" applyNumberFormat="1" applyFont="1" applyFill="1" applyBorder="1" applyAlignment="1">
      <alignment horizontal="center" vertical="center" wrapText="1"/>
    </xf>
    <xf numFmtId="164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0" fontId="35" fillId="25" borderId="5" xfId="0" applyFont="1" applyFill="1" applyBorder="1" applyAlignment="1">
      <alignment vertical="center" wrapText="1"/>
    </xf>
    <xf numFmtId="0" fontId="35" fillId="25" borderId="5" xfId="0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5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" fillId="25" borderId="7" xfId="0" applyFont="1" applyFill="1" applyBorder="1" applyAlignment="1">
      <alignment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5" fillId="25" borderId="6" xfId="0" applyFont="1" applyFill="1" applyBorder="1" applyAlignment="1"/>
    <xf numFmtId="0" fontId="35" fillId="25" borderId="7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top" wrapText="1"/>
      <protection locked="0"/>
    </xf>
    <xf numFmtId="0" fontId="35" fillId="25" borderId="7" xfId="0" applyFont="1" applyFill="1" applyBorder="1" applyAlignment="1">
      <alignment horizontal="left" vertical="top" wrapText="1"/>
    </xf>
    <xf numFmtId="0" fontId="35" fillId="25" borderId="5" xfId="0" applyFont="1" applyFill="1" applyBorder="1" applyAlignment="1">
      <alignment horizontal="left" vertical="top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7" xfId="0" applyFont="1" applyFill="1" applyBorder="1" applyAlignment="1" applyProtection="1">
      <alignment horizontal="left" vertical="center" wrapText="1"/>
      <protection locked="0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44" fontId="33" fillId="25" borderId="1" xfId="0" applyNumberFormat="1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5" borderId="5" xfId="0" applyFont="1" applyFill="1" applyBorder="1" applyAlignment="1">
      <alignment horizontal="center"/>
    </xf>
    <xf numFmtId="0" fontId="37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7" fillId="25" borderId="2" xfId="0" applyFont="1" applyFill="1" applyBorder="1" applyAlignment="1">
      <alignment horizontal="center" vertical="center"/>
    </xf>
    <xf numFmtId="0" fontId="35" fillId="25" borderId="3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Documents%20and%20Settings/Maierav/&#1052;&#1086;&#1080;%20&#1076;&#1086;&#1082;&#1091;&#1084;&#1077;&#1085;&#1090;&#1099;/ANDY/&#1052;&#1086;&#1085;&#1080;&#1090;&#1086;&#1088;&#1080;&#1085;&#1075;%20&#1050;&#1042;/2010/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413"/>
  <sheetViews>
    <sheetView tabSelected="1"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O377" sqref="O377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26.140625" style="5" customWidth="1"/>
    <col min="17" max="18" width="14.140625" style="5" hidden="1" customWidth="1"/>
    <col min="19" max="19" width="15.5703125" style="5" hidden="1" customWidth="1"/>
    <col min="20" max="20" width="19" style="5" hidden="1" customWidth="1"/>
    <col min="21" max="21" width="72.140625" style="2" customWidth="1"/>
    <col min="22" max="16384" width="9.140625" style="2"/>
  </cols>
  <sheetData>
    <row r="1" spans="1:21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  <c r="M1" s="125"/>
      <c r="N1" s="125"/>
      <c r="O1" s="125"/>
      <c r="P1" s="126"/>
      <c r="Q1" s="126"/>
      <c r="R1" s="126"/>
      <c r="S1" s="126"/>
      <c r="T1" s="126"/>
      <c r="U1" s="127" t="s">
        <v>454</v>
      </c>
    </row>
    <row r="2" spans="1:21" ht="42.75" customHeight="1">
      <c r="A2" s="128"/>
      <c r="B2" s="1"/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  <c r="O2" s="20"/>
      <c r="P2" s="21"/>
      <c r="Q2" s="21"/>
      <c r="R2" s="21"/>
      <c r="S2" s="21"/>
      <c r="T2" s="21"/>
      <c r="U2" s="129" t="s">
        <v>455</v>
      </c>
    </row>
    <row r="3" spans="1:21" s="22" customFormat="1" ht="62.25" customHeight="1">
      <c r="A3" s="152" t="s">
        <v>404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4"/>
      <c r="U3" s="155"/>
    </row>
    <row r="4" spans="1:21" s="1" customFormat="1" ht="78" customHeight="1">
      <c r="A4" s="150" t="s">
        <v>0</v>
      </c>
      <c r="B4" s="55" t="s">
        <v>1</v>
      </c>
      <c r="C4" s="151" t="s">
        <v>54</v>
      </c>
      <c r="D4" s="169" t="s">
        <v>457</v>
      </c>
      <c r="E4" s="169"/>
      <c r="F4" s="169"/>
      <c r="G4" s="169"/>
      <c r="H4" s="169" t="s">
        <v>338</v>
      </c>
      <c r="I4" s="169"/>
      <c r="J4" s="169"/>
      <c r="K4" s="169"/>
      <c r="L4" s="170" t="s">
        <v>458</v>
      </c>
      <c r="M4" s="170"/>
      <c r="N4" s="170"/>
      <c r="O4" s="170"/>
      <c r="P4" s="163" t="s">
        <v>337</v>
      </c>
      <c r="Q4" s="164"/>
      <c r="R4" s="164"/>
      <c r="S4" s="165"/>
      <c r="T4" s="156" t="s">
        <v>378</v>
      </c>
      <c r="U4" s="161" t="s">
        <v>268</v>
      </c>
    </row>
    <row r="5" spans="1:21" s="1" customFormat="1" ht="37.5" customHeight="1">
      <c r="A5" s="150"/>
      <c r="B5" s="110" t="s">
        <v>2</v>
      </c>
      <c r="C5" s="151"/>
      <c r="D5" s="114" t="s">
        <v>96</v>
      </c>
      <c r="E5" s="114" t="s">
        <v>97</v>
      </c>
      <c r="F5" s="114" t="s">
        <v>173</v>
      </c>
      <c r="G5" s="114" t="s">
        <v>98</v>
      </c>
      <c r="H5" s="114" t="s">
        <v>96</v>
      </c>
      <c r="I5" s="114" t="s">
        <v>97</v>
      </c>
      <c r="J5" s="114" t="s">
        <v>173</v>
      </c>
      <c r="K5" s="114" t="s">
        <v>98</v>
      </c>
      <c r="L5" s="114" t="s">
        <v>96</v>
      </c>
      <c r="M5" s="114" t="s">
        <v>97</v>
      </c>
      <c r="N5" s="114" t="s">
        <v>173</v>
      </c>
      <c r="O5" s="114" t="s">
        <v>98</v>
      </c>
      <c r="P5" s="56" t="s">
        <v>96</v>
      </c>
      <c r="Q5" s="56" t="s">
        <v>97</v>
      </c>
      <c r="R5" s="56" t="s">
        <v>173</v>
      </c>
      <c r="S5" s="56" t="s">
        <v>98</v>
      </c>
      <c r="T5" s="157"/>
      <c r="U5" s="162"/>
    </row>
    <row r="6" spans="1:21" s="1" customFormat="1">
      <c r="A6" s="109" t="s">
        <v>7</v>
      </c>
      <c r="B6" s="109" t="s">
        <v>43</v>
      </c>
      <c r="C6" s="109" t="s">
        <v>100</v>
      </c>
      <c r="D6" s="109" t="s">
        <v>104</v>
      </c>
      <c r="E6" s="109" t="s">
        <v>51</v>
      </c>
      <c r="F6" s="109" t="s">
        <v>113</v>
      </c>
      <c r="G6" s="109" t="s">
        <v>145</v>
      </c>
      <c r="H6" s="109" t="s">
        <v>52</v>
      </c>
      <c r="I6" s="109" t="s">
        <v>123</v>
      </c>
      <c r="J6" s="109" t="s">
        <v>126</v>
      </c>
      <c r="K6" s="109" t="s">
        <v>128</v>
      </c>
      <c r="L6" s="109" t="s">
        <v>52</v>
      </c>
      <c r="M6" s="109" t="s">
        <v>123</v>
      </c>
      <c r="N6" s="109" t="s">
        <v>126</v>
      </c>
      <c r="O6" s="109" t="s">
        <v>128</v>
      </c>
      <c r="P6" s="109" t="s">
        <v>133</v>
      </c>
      <c r="Q6" s="109" t="s">
        <v>135</v>
      </c>
      <c r="R6" s="109" t="s">
        <v>136</v>
      </c>
      <c r="S6" s="109" t="s">
        <v>142</v>
      </c>
      <c r="T6" s="109" t="s">
        <v>376</v>
      </c>
      <c r="U6" s="109" t="s">
        <v>377</v>
      </c>
    </row>
    <row r="7" spans="1:21" s="23" customFormat="1" ht="22.5" hidden="1">
      <c r="A7" s="158" t="s">
        <v>99</v>
      </c>
      <c r="B7" s="158"/>
      <c r="C7" s="158"/>
      <c r="D7" s="57">
        <f>D9+D43+D57+D63+D69+D87+D170+D200+D204+D209+D222+D227+D230+D124+D256</f>
        <v>6732484082.1700001</v>
      </c>
      <c r="E7" s="57">
        <f>E9+E43+E57+E63+E69+E87+E170+E200+E204+E209+E222+E227+E230+E124+E256</f>
        <v>3207480081.98</v>
      </c>
      <c r="F7" s="57">
        <f>F9+F43+F57+F63+F69+F87+F170+F200+F204+F209+F222+F227+F230+F124+F256</f>
        <v>26807720.190000001</v>
      </c>
      <c r="G7" s="57">
        <f>G9+G43+G57+G63+G69+G87+G170+G200+G204+G209+G222+G227+G230+G124+G256</f>
        <v>3498189980</v>
      </c>
      <c r="H7" s="57" t="e">
        <f>H9+H43+H57+H63+H69+H87+H170+H200+H204+H209+H222+H227+H230+H124+H256</f>
        <v>#REF!</v>
      </c>
      <c r="I7" s="57" t="e">
        <f>I9+I43+I57+I63+I69+I87+I170+I200+I204+I209+I222+I227+I230+I124+I256</f>
        <v>#REF!</v>
      </c>
      <c r="J7" s="57" t="e">
        <f>J9+J43+J57+J63+J69+J87+J170+J200+J204+J209+J222+J227+J230+J124+J256</f>
        <v>#REF!</v>
      </c>
      <c r="K7" s="57" t="e">
        <f>K9+K43+K57+K63+K69+K87+K170+K200+K204+K209+K222+K227+K230+K124+K256</f>
        <v>#REF!</v>
      </c>
      <c r="L7" s="57">
        <f>L9+L43+L57+L63+L69+L87+L170+L200+L204+L209+L222+L227+L230+L124+L256</f>
        <v>6450814653.5999994</v>
      </c>
      <c r="M7" s="57">
        <f>M9+M43+M57+M63+M69+M87+M170+M200+M204+M209+M222+M227+M230+M124+M256</f>
        <v>3160742127.2900004</v>
      </c>
      <c r="N7" s="57">
        <f>N9+N43+N57+N63+N69+N87+N170+N200+N204+N209+N222+N227+N230+N124+N256</f>
        <v>26807710.190000001</v>
      </c>
      <c r="O7" s="57">
        <f>O9+O43+O57+O63+O69+O87+O170+O200+O204+O209+O222+O227+O230+O124+O256</f>
        <v>3263264816.1200008</v>
      </c>
      <c r="P7" s="57">
        <f>L7/D7*100</f>
        <v>95.816262985070239</v>
      </c>
      <c r="Q7" s="57">
        <f>M7/E7*100</f>
        <v>98.542845052956721</v>
      </c>
      <c r="R7" s="57">
        <f t="shared" ref="R7:S7" si="0">N7/F7*100</f>
        <v>99.999962697312824</v>
      </c>
      <c r="S7" s="57">
        <f t="shared" si="0"/>
        <v>93.284379487016906</v>
      </c>
      <c r="T7" s="58"/>
      <c r="U7" s="59"/>
    </row>
    <row r="8" spans="1:21" s="1" customFormat="1" hidden="1">
      <c r="A8" s="200" t="s">
        <v>8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119"/>
      <c r="U8" s="60"/>
    </row>
    <row r="9" spans="1:21" s="23" customFormat="1" ht="43.5" hidden="1" customHeight="1">
      <c r="A9" s="61">
        <v>1</v>
      </c>
      <c r="B9" s="197" t="s">
        <v>25</v>
      </c>
      <c r="C9" s="197"/>
      <c r="D9" s="62">
        <f t="shared" ref="D9:O9" si="1">D10+D22+D27+D38+D33</f>
        <v>743061406.29999995</v>
      </c>
      <c r="E9" s="62">
        <f t="shared" si="1"/>
        <v>149837161.17000002</v>
      </c>
      <c r="F9" s="62">
        <f t="shared" si="1"/>
        <v>5635562.1299999999</v>
      </c>
      <c r="G9" s="62">
        <f t="shared" si="1"/>
        <v>587588683</v>
      </c>
      <c r="H9" s="62">
        <f t="shared" si="1"/>
        <v>415708051</v>
      </c>
      <c r="I9" s="62">
        <f t="shared" si="1"/>
        <v>36790050</v>
      </c>
      <c r="J9" s="62">
        <f t="shared" si="1"/>
        <v>7233400</v>
      </c>
      <c r="K9" s="62">
        <f t="shared" si="1"/>
        <v>371684601</v>
      </c>
      <c r="L9" s="62">
        <f t="shared" si="1"/>
        <v>597203962.74000001</v>
      </c>
      <c r="M9" s="62">
        <f t="shared" si="1"/>
        <v>124971197.3</v>
      </c>
      <c r="N9" s="62">
        <f t="shared" si="1"/>
        <v>5635562.1299999999</v>
      </c>
      <c r="O9" s="62">
        <f t="shared" si="1"/>
        <v>466597203.31</v>
      </c>
      <c r="P9" s="57">
        <f>L9/D9*100</f>
        <v>80.370741593715309</v>
      </c>
      <c r="Q9" s="57">
        <f t="shared" ref="Q9:S26" si="2">M9/E9*100</f>
        <v>83.404674997954643</v>
      </c>
      <c r="R9" s="57">
        <f t="shared" si="2"/>
        <v>100</v>
      </c>
      <c r="S9" s="57">
        <f t="shared" si="2"/>
        <v>79.408813819853634</v>
      </c>
      <c r="T9" s="58"/>
      <c r="U9" s="59"/>
    </row>
    <row r="10" spans="1:21" s="1" customFormat="1" ht="64.5" hidden="1" customHeight="1">
      <c r="A10" s="61" t="s">
        <v>13</v>
      </c>
      <c r="B10" s="63" t="s">
        <v>55</v>
      </c>
      <c r="C10" s="64"/>
      <c r="D10" s="57">
        <f>SUM(D11:D21)</f>
        <v>210898058</v>
      </c>
      <c r="E10" s="57">
        <f t="shared" ref="E10:O10" si="3">SUM(E11:E21)</f>
        <v>125811870</v>
      </c>
      <c r="F10" s="57">
        <f t="shared" si="3"/>
        <v>0</v>
      </c>
      <c r="G10" s="57">
        <f t="shared" si="3"/>
        <v>85086188</v>
      </c>
      <c r="H10" s="57">
        <f t="shared" si="3"/>
        <v>14869270</v>
      </c>
      <c r="I10" s="57">
        <f t="shared" si="3"/>
        <v>5952950</v>
      </c>
      <c r="J10" s="57">
        <f t="shared" si="3"/>
        <v>0</v>
      </c>
      <c r="K10" s="57">
        <f t="shared" si="3"/>
        <v>8916320</v>
      </c>
      <c r="L10" s="57">
        <f t="shared" si="3"/>
        <v>135580857.47999999</v>
      </c>
      <c r="M10" s="57">
        <f t="shared" si="3"/>
        <v>100945906.13</v>
      </c>
      <c r="N10" s="57">
        <f t="shared" si="3"/>
        <v>0</v>
      </c>
      <c r="O10" s="57">
        <f t="shared" si="3"/>
        <v>34634951.350000001</v>
      </c>
      <c r="P10" s="57">
        <f>L10/D10*100</f>
        <v>64.287390204418088</v>
      </c>
      <c r="Q10" s="57">
        <f>M10/E10*100</f>
        <v>80.235597905030744</v>
      </c>
      <c r="R10" s="57"/>
      <c r="S10" s="57">
        <f t="shared" si="2"/>
        <v>40.705726938901059</v>
      </c>
      <c r="T10" s="58"/>
      <c r="U10" s="60"/>
    </row>
    <row r="11" spans="1:21" s="48" customFormat="1" ht="82.5" hidden="1" customHeight="1">
      <c r="A11" s="112" t="s">
        <v>39</v>
      </c>
      <c r="B11" s="111" t="s">
        <v>402</v>
      </c>
      <c r="C11" s="65" t="s">
        <v>313</v>
      </c>
      <c r="D11" s="58">
        <f>SUM(E11:G11)</f>
        <v>1404360</v>
      </c>
      <c r="E11" s="58">
        <v>0</v>
      </c>
      <c r="F11" s="58">
        <v>0</v>
      </c>
      <c r="G11" s="58">
        <v>1404360</v>
      </c>
      <c r="H11" s="58"/>
      <c r="I11" s="58"/>
      <c r="J11" s="58"/>
      <c r="K11" s="58"/>
      <c r="L11" s="58">
        <f>SUM(M11:O11)</f>
        <v>0</v>
      </c>
      <c r="M11" s="58">
        <v>0</v>
      </c>
      <c r="N11" s="58">
        <f t="shared" ref="N11" si="4">SUM(N13:N22)</f>
        <v>0</v>
      </c>
      <c r="O11" s="58">
        <v>0</v>
      </c>
      <c r="P11" s="58">
        <f t="shared" ref="P11:P55" si="5">L11/D11*100</f>
        <v>0</v>
      </c>
      <c r="Q11" s="58"/>
      <c r="R11" s="57"/>
      <c r="S11" s="58">
        <f t="shared" si="2"/>
        <v>0</v>
      </c>
      <c r="T11" s="58"/>
      <c r="U11" s="117" t="s">
        <v>413</v>
      </c>
    </row>
    <row r="12" spans="1:21" s="1" customFormat="1" ht="177.75" hidden="1" customHeight="1">
      <c r="A12" s="112" t="s">
        <v>277</v>
      </c>
      <c r="B12" s="66" t="s">
        <v>321</v>
      </c>
      <c r="C12" s="65" t="s">
        <v>3</v>
      </c>
      <c r="D12" s="58">
        <f>SUM(E12:G12)</f>
        <v>19394300</v>
      </c>
      <c r="E12" s="58">
        <v>18424500</v>
      </c>
      <c r="F12" s="58">
        <v>0</v>
      </c>
      <c r="G12" s="58">
        <v>969800</v>
      </c>
      <c r="H12" s="58">
        <f>I12+J12+K12</f>
        <v>5818290</v>
      </c>
      <c r="I12" s="58">
        <v>5527350</v>
      </c>
      <c r="J12" s="58">
        <v>0</v>
      </c>
      <c r="K12" s="58">
        <v>290940</v>
      </c>
      <c r="L12" s="58">
        <f>M12+N12+O12</f>
        <v>16176916</v>
      </c>
      <c r="M12" s="58">
        <v>15368070</v>
      </c>
      <c r="N12" s="58">
        <v>0</v>
      </c>
      <c r="O12" s="58">
        <v>808846</v>
      </c>
      <c r="P12" s="58">
        <f t="shared" si="5"/>
        <v>83.410672207813647</v>
      </c>
      <c r="Q12" s="58">
        <f t="shared" ref="Q12:S55" si="6">M12/E12*100</f>
        <v>83.411055930961481</v>
      </c>
      <c r="R12" s="57"/>
      <c r="S12" s="58">
        <f t="shared" si="2"/>
        <v>83.403382140647551</v>
      </c>
      <c r="T12" s="58">
        <v>83.41</v>
      </c>
      <c r="U12" s="67"/>
    </row>
    <row r="13" spans="1:21" s="48" customFormat="1" ht="180" hidden="1" customHeight="1">
      <c r="A13" s="112" t="s">
        <v>40</v>
      </c>
      <c r="B13" s="66" t="s">
        <v>343</v>
      </c>
      <c r="C13" s="65" t="s">
        <v>3</v>
      </c>
      <c r="D13" s="58">
        <f>SUM(E13:G13)</f>
        <v>1261471</v>
      </c>
      <c r="E13" s="58">
        <v>0</v>
      </c>
      <c r="F13" s="58">
        <v>0</v>
      </c>
      <c r="G13" s="58">
        <v>1261471</v>
      </c>
      <c r="H13" s="58">
        <f>I13+J13+K13</f>
        <v>1261471</v>
      </c>
      <c r="I13" s="58">
        <v>0</v>
      </c>
      <c r="J13" s="58">
        <v>0</v>
      </c>
      <c r="K13" s="58">
        <v>1261471</v>
      </c>
      <c r="L13" s="58">
        <f>M13+N13+O13</f>
        <v>0</v>
      </c>
      <c r="M13" s="58">
        <v>0</v>
      </c>
      <c r="N13" s="58">
        <v>0</v>
      </c>
      <c r="O13" s="58">
        <v>0</v>
      </c>
      <c r="P13" s="58">
        <f t="shared" si="5"/>
        <v>0</v>
      </c>
      <c r="Q13" s="58"/>
      <c r="R13" s="57"/>
      <c r="S13" s="58">
        <f t="shared" si="2"/>
        <v>0</v>
      </c>
      <c r="T13" s="58"/>
      <c r="U13" s="68"/>
    </row>
    <row r="14" spans="1:21" s="48" customFormat="1" ht="342.75" hidden="1" customHeight="1">
      <c r="A14" s="112" t="s">
        <v>319</v>
      </c>
      <c r="B14" s="66" t="s">
        <v>344</v>
      </c>
      <c r="C14" s="65" t="s">
        <v>313</v>
      </c>
      <c r="D14" s="58">
        <f>SUM(E14:G14)</f>
        <v>26153700</v>
      </c>
      <c r="E14" s="58">
        <v>24846000</v>
      </c>
      <c r="F14" s="58">
        <v>0</v>
      </c>
      <c r="G14" s="58">
        <v>1307700</v>
      </c>
      <c r="H14" s="58">
        <f>I14+J14+K14</f>
        <v>0</v>
      </c>
      <c r="I14" s="58">
        <v>0</v>
      </c>
      <c r="J14" s="58">
        <v>0</v>
      </c>
      <c r="K14" s="58">
        <v>0</v>
      </c>
      <c r="L14" s="58">
        <f>M14+N14+O14</f>
        <v>9514896.6799999997</v>
      </c>
      <c r="M14" s="58">
        <v>8872588.3300000001</v>
      </c>
      <c r="N14" s="58">
        <v>0</v>
      </c>
      <c r="O14" s="58">
        <v>642308.35</v>
      </c>
      <c r="P14" s="58">
        <f t="shared" si="5"/>
        <v>36.380690609741642</v>
      </c>
      <c r="Q14" s="58">
        <f t="shared" si="6"/>
        <v>35.710328946309268</v>
      </c>
      <c r="R14" s="57"/>
      <c r="S14" s="58">
        <f t="shared" si="2"/>
        <v>49.117408427009252</v>
      </c>
      <c r="T14" s="58">
        <v>100</v>
      </c>
      <c r="U14" s="50" t="s">
        <v>414</v>
      </c>
    </row>
    <row r="15" spans="1:21" s="48" customFormat="1" ht="87" hidden="1" customHeight="1">
      <c r="A15" s="112" t="s">
        <v>320</v>
      </c>
      <c r="B15" s="111" t="s">
        <v>299</v>
      </c>
      <c r="C15" s="65" t="s">
        <v>313</v>
      </c>
      <c r="D15" s="58">
        <f t="shared" ref="D15:D21" si="7">SUM(E15:G15)</f>
        <v>2691040</v>
      </c>
      <c r="E15" s="58">
        <v>0</v>
      </c>
      <c r="F15" s="58">
        <v>0</v>
      </c>
      <c r="G15" s="58">
        <v>2691040</v>
      </c>
      <c r="H15" s="58">
        <f t="shared" ref="H15" si="8">I15+J15+K15</f>
        <v>1345520</v>
      </c>
      <c r="I15" s="58">
        <v>0</v>
      </c>
      <c r="J15" s="58">
        <v>0</v>
      </c>
      <c r="K15" s="58">
        <v>1345520</v>
      </c>
      <c r="L15" s="58">
        <f>M15+N15+O15</f>
        <v>0</v>
      </c>
      <c r="M15" s="58">
        <v>0</v>
      </c>
      <c r="N15" s="58">
        <v>0</v>
      </c>
      <c r="O15" s="58">
        <v>0</v>
      </c>
      <c r="P15" s="58">
        <f t="shared" si="5"/>
        <v>0</v>
      </c>
      <c r="Q15" s="58"/>
      <c r="R15" s="57"/>
      <c r="S15" s="58">
        <f t="shared" si="2"/>
        <v>0</v>
      </c>
      <c r="T15" s="58"/>
      <c r="U15" s="117" t="s">
        <v>453</v>
      </c>
    </row>
    <row r="16" spans="1:21" s="48" customFormat="1" ht="99.75" hidden="1" customHeight="1">
      <c r="A16" s="112" t="s">
        <v>355</v>
      </c>
      <c r="B16" s="111" t="s">
        <v>407</v>
      </c>
      <c r="C16" s="65" t="s">
        <v>3</v>
      </c>
      <c r="D16" s="58">
        <f t="shared" si="7"/>
        <v>615800</v>
      </c>
      <c r="E16" s="58">
        <v>615800</v>
      </c>
      <c r="F16" s="58">
        <v>0</v>
      </c>
      <c r="G16" s="58">
        <v>0</v>
      </c>
      <c r="H16" s="58">
        <f>I16+J16+K16</f>
        <v>425600</v>
      </c>
      <c r="I16" s="58">
        <v>425600</v>
      </c>
      <c r="J16" s="58">
        <v>0</v>
      </c>
      <c r="K16" s="58">
        <v>0</v>
      </c>
      <c r="L16" s="58">
        <f t="shared" ref="L16:L21" si="9">M16+O16</f>
        <v>358888.31</v>
      </c>
      <c r="M16" s="58">
        <v>358888.31</v>
      </c>
      <c r="N16" s="58">
        <v>0</v>
      </c>
      <c r="O16" s="58">
        <v>0</v>
      </c>
      <c r="P16" s="58">
        <f t="shared" si="5"/>
        <v>58.280011367327056</v>
      </c>
      <c r="Q16" s="58">
        <f t="shared" si="6"/>
        <v>58.280011367327056</v>
      </c>
      <c r="R16" s="57"/>
      <c r="S16" s="58"/>
      <c r="T16" s="58">
        <v>64</v>
      </c>
      <c r="U16" s="68"/>
    </row>
    <row r="17" spans="1:21" s="1" customFormat="1" ht="85.5" hidden="1" customHeight="1">
      <c r="A17" s="112" t="s">
        <v>342</v>
      </c>
      <c r="B17" s="111" t="s">
        <v>174</v>
      </c>
      <c r="C17" s="65" t="s">
        <v>3</v>
      </c>
      <c r="D17" s="58">
        <f t="shared" si="7"/>
        <v>7137100</v>
      </c>
      <c r="E17" s="58">
        <v>0</v>
      </c>
      <c r="F17" s="58">
        <v>0</v>
      </c>
      <c r="G17" s="58">
        <v>7137100</v>
      </c>
      <c r="H17" s="58">
        <f>I17+J17+K17</f>
        <v>4684757</v>
      </c>
      <c r="I17" s="58">
        <v>0</v>
      </c>
      <c r="J17" s="58">
        <v>0</v>
      </c>
      <c r="K17" s="58">
        <v>4684757</v>
      </c>
      <c r="L17" s="58">
        <f t="shared" si="9"/>
        <v>7136771.75</v>
      </c>
      <c r="M17" s="58">
        <v>0</v>
      </c>
      <c r="N17" s="58">
        <v>0</v>
      </c>
      <c r="O17" s="58">
        <v>7136771.75</v>
      </c>
      <c r="P17" s="58">
        <f t="shared" si="5"/>
        <v>99.995400793039195</v>
      </c>
      <c r="Q17" s="58"/>
      <c r="R17" s="57"/>
      <c r="S17" s="58">
        <f t="shared" si="2"/>
        <v>99.995400793039195</v>
      </c>
      <c r="T17" s="58"/>
      <c r="U17" s="60"/>
    </row>
    <row r="18" spans="1:21" s="48" customFormat="1" ht="175.5" hidden="1" customHeight="1">
      <c r="A18" s="112" t="s">
        <v>356</v>
      </c>
      <c r="B18" s="111" t="s">
        <v>405</v>
      </c>
      <c r="C18" s="65" t="s">
        <v>3</v>
      </c>
      <c r="D18" s="58">
        <f t="shared" si="7"/>
        <v>100628482</v>
      </c>
      <c r="E18" s="58">
        <v>47440000</v>
      </c>
      <c r="F18" s="58">
        <v>0</v>
      </c>
      <c r="G18" s="58">
        <v>53188482</v>
      </c>
      <c r="H18" s="58"/>
      <c r="I18" s="58"/>
      <c r="J18" s="58"/>
      <c r="K18" s="58"/>
      <c r="L18" s="58">
        <f t="shared" si="9"/>
        <v>58440000</v>
      </c>
      <c r="M18" s="58">
        <v>47440000</v>
      </c>
      <c r="N18" s="58">
        <v>0</v>
      </c>
      <c r="O18" s="58">
        <v>11000000</v>
      </c>
      <c r="P18" s="58">
        <f t="shared" si="5"/>
        <v>58.075009021799616</v>
      </c>
      <c r="Q18" s="58">
        <f t="shared" si="6"/>
        <v>100</v>
      </c>
      <c r="R18" s="57"/>
      <c r="S18" s="58">
        <f t="shared" si="2"/>
        <v>20.68116928022123</v>
      </c>
      <c r="T18" s="58"/>
      <c r="U18" s="60"/>
    </row>
    <row r="19" spans="1:21" s="1" customFormat="1" ht="46.5" hidden="1" customHeight="1">
      <c r="A19" s="112" t="s">
        <v>357</v>
      </c>
      <c r="B19" s="111" t="s">
        <v>262</v>
      </c>
      <c r="C19" s="65" t="s">
        <v>313</v>
      </c>
      <c r="D19" s="58">
        <f t="shared" si="7"/>
        <v>1677104</v>
      </c>
      <c r="E19" s="58">
        <v>0</v>
      </c>
      <c r="F19" s="58">
        <v>0</v>
      </c>
      <c r="G19" s="58">
        <v>1677104</v>
      </c>
      <c r="H19" s="58">
        <f t="shared" ref="H19:H21" si="10">I19+J19+K19</f>
        <v>1333632</v>
      </c>
      <c r="I19" s="58">
        <v>0</v>
      </c>
      <c r="J19" s="58">
        <v>0</v>
      </c>
      <c r="K19" s="58">
        <v>1333632</v>
      </c>
      <c r="L19" s="58">
        <f t="shared" si="9"/>
        <v>1457632.07</v>
      </c>
      <c r="M19" s="58">
        <v>0</v>
      </c>
      <c r="N19" s="58">
        <v>0</v>
      </c>
      <c r="O19" s="58">
        <v>1457632.07</v>
      </c>
      <c r="P19" s="58">
        <f t="shared" si="5"/>
        <v>86.91363624438317</v>
      </c>
      <c r="Q19" s="58"/>
      <c r="R19" s="57"/>
      <c r="S19" s="58">
        <f t="shared" si="2"/>
        <v>86.91363624438317</v>
      </c>
      <c r="T19" s="58"/>
      <c r="U19" s="68"/>
    </row>
    <row r="20" spans="1:21" s="1" customFormat="1" ht="94.5" hidden="1" customHeight="1">
      <c r="A20" s="112" t="s">
        <v>403</v>
      </c>
      <c r="B20" s="111" t="s">
        <v>345</v>
      </c>
      <c r="C20" s="65" t="s">
        <v>3</v>
      </c>
      <c r="D20" s="58">
        <f t="shared" si="7"/>
        <v>3953940</v>
      </c>
      <c r="E20" s="58">
        <v>0</v>
      </c>
      <c r="F20" s="58">
        <v>0</v>
      </c>
      <c r="G20" s="58">
        <v>3953940</v>
      </c>
      <c r="H20" s="58">
        <f t="shared" si="10"/>
        <v>0</v>
      </c>
      <c r="I20" s="58">
        <v>0</v>
      </c>
      <c r="J20" s="58">
        <v>0</v>
      </c>
      <c r="K20" s="58">
        <v>0</v>
      </c>
      <c r="L20" s="58">
        <f t="shared" si="9"/>
        <v>3953940</v>
      </c>
      <c r="M20" s="58">
        <v>0</v>
      </c>
      <c r="N20" s="58">
        <v>0</v>
      </c>
      <c r="O20" s="58">
        <v>3953940</v>
      </c>
      <c r="P20" s="58">
        <f t="shared" si="5"/>
        <v>100</v>
      </c>
      <c r="Q20" s="58"/>
      <c r="R20" s="57"/>
      <c r="S20" s="58">
        <f t="shared" si="2"/>
        <v>100</v>
      </c>
      <c r="T20" s="58"/>
      <c r="U20" s="68"/>
    </row>
    <row r="21" spans="1:21" s="1" customFormat="1" ht="147.75" hidden="1" customHeight="1">
      <c r="A21" s="112" t="s">
        <v>406</v>
      </c>
      <c r="B21" s="66" t="s">
        <v>346</v>
      </c>
      <c r="C21" s="65" t="s">
        <v>3</v>
      </c>
      <c r="D21" s="58">
        <f t="shared" si="7"/>
        <v>45980761</v>
      </c>
      <c r="E21" s="58">
        <v>34485570</v>
      </c>
      <c r="F21" s="58">
        <v>0</v>
      </c>
      <c r="G21" s="58">
        <v>11495191</v>
      </c>
      <c r="H21" s="58">
        <f t="shared" si="10"/>
        <v>0</v>
      </c>
      <c r="I21" s="58">
        <v>0</v>
      </c>
      <c r="J21" s="58">
        <v>0</v>
      </c>
      <c r="K21" s="58">
        <v>0</v>
      </c>
      <c r="L21" s="58">
        <f t="shared" si="9"/>
        <v>38541812.670000002</v>
      </c>
      <c r="M21" s="58">
        <v>28906359.489999998</v>
      </c>
      <c r="N21" s="58">
        <v>0</v>
      </c>
      <c r="O21" s="58">
        <v>9635453.1799999997</v>
      </c>
      <c r="P21" s="58">
        <f t="shared" si="5"/>
        <v>83.821606758531033</v>
      </c>
      <c r="Q21" s="58">
        <f t="shared" si="6"/>
        <v>83.821608545255302</v>
      </c>
      <c r="R21" s="57"/>
      <c r="S21" s="58">
        <f t="shared" si="2"/>
        <v>83.821601398358666</v>
      </c>
      <c r="T21" s="58">
        <v>100</v>
      </c>
      <c r="U21" s="68"/>
    </row>
    <row r="22" spans="1:21" s="23" customFormat="1" ht="56.25" hidden="1">
      <c r="A22" s="61" t="s">
        <v>14</v>
      </c>
      <c r="B22" s="63" t="s">
        <v>56</v>
      </c>
      <c r="C22" s="64"/>
      <c r="D22" s="57">
        <f>SUM(D23:D26)</f>
        <v>39702595</v>
      </c>
      <c r="E22" s="57">
        <f>SUM(E23:E26)</f>
        <v>0</v>
      </c>
      <c r="F22" s="57">
        <f>SUM(F23:F26)</f>
        <v>0</v>
      </c>
      <c r="G22" s="57">
        <f>SUM(G23:G26)</f>
        <v>39702595</v>
      </c>
      <c r="H22" s="57">
        <f t="shared" ref="H22:K22" si="11">SUM(H23:H26)</f>
        <v>23895993</v>
      </c>
      <c r="I22" s="57">
        <f t="shared" si="11"/>
        <v>0</v>
      </c>
      <c r="J22" s="57">
        <f t="shared" si="11"/>
        <v>0</v>
      </c>
      <c r="K22" s="57">
        <f t="shared" si="11"/>
        <v>23895993</v>
      </c>
      <c r="L22" s="57">
        <f t="shared" ref="L22:O22" si="12">SUM(L23:L26)</f>
        <v>28989965.609999999</v>
      </c>
      <c r="M22" s="57">
        <f t="shared" si="12"/>
        <v>0</v>
      </c>
      <c r="N22" s="57">
        <f t="shared" si="12"/>
        <v>0</v>
      </c>
      <c r="O22" s="57">
        <f t="shared" si="12"/>
        <v>28989965.609999999</v>
      </c>
      <c r="P22" s="57">
        <f t="shared" si="5"/>
        <v>73.017810573842851</v>
      </c>
      <c r="Q22" s="57"/>
      <c r="R22" s="57"/>
      <c r="S22" s="57">
        <f t="shared" si="2"/>
        <v>73.017810573842851</v>
      </c>
      <c r="T22" s="58"/>
      <c r="U22" s="59"/>
    </row>
    <row r="23" spans="1:21" s="48" customFormat="1" ht="48.75" hidden="1" customHeight="1">
      <c r="A23" s="112" t="s">
        <v>41</v>
      </c>
      <c r="B23" s="111" t="s">
        <v>172</v>
      </c>
      <c r="C23" s="65" t="s">
        <v>3</v>
      </c>
      <c r="D23" s="58">
        <f>SUM(E23:G23)</f>
        <v>23732696</v>
      </c>
      <c r="E23" s="58">
        <v>0</v>
      </c>
      <c r="F23" s="58">
        <v>0</v>
      </c>
      <c r="G23" s="58">
        <v>23732696</v>
      </c>
      <c r="H23" s="58">
        <f>I23+J23+K23</f>
        <v>10730576</v>
      </c>
      <c r="I23" s="58">
        <v>0</v>
      </c>
      <c r="J23" s="58">
        <v>0</v>
      </c>
      <c r="K23" s="58">
        <v>10730576</v>
      </c>
      <c r="L23" s="58">
        <f>M23+O23</f>
        <v>14894543.82</v>
      </c>
      <c r="M23" s="58">
        <v>0</v>
      </c>
      <c r="N23" s="58">
        <v>0</v>
      </c>
      <c r="O23" s="58">
        <v>14894543.82</v>
      </c>
      <c r="P23" s="58">
        <f t="shared" si="5"/>
        <v>62.759594695857565</v>
      </c>
      <c r="Q23" s="58"/>
      <c r="R23" s="58"/>
      <c r="S23" s="58">
        <f t="shared" si="2"/>
        <v>62.759594695857565</v>
      </c>
      <c r="T23" s="58"/>
      <c r="U23" s="68"/>
    </row>
    <row r="24" spans="1:21" s="1" customFormat="1" ht="33.75" hidden="1" customHeight="1">
      <c r="A24" s="135" t="s">
        <v>42</v>
      </c>
      <c r="B24" s="166" t="s">
        <v>161</v>
      </c>
      <c r="C24" s="65" t="s">
        <v>3</v>
      </c>
      <c r="D24" s="58">
        <f t="shared" ref="D24:D26" si="13">SUM(E24:G24)</f>
        <v>10261300</v>
      </c>
      <c r="E24" s="58">
        <v>0</v>
      </c>
      <c r="F24" s="58">
        <v>0</v>
      </c>
      <c r="G24" s="58">
        <v>10261300</v>
      </c>
      <c r="H24" s="58">
        <f t="shared" ref="H24:H26" si="14">I24+J24+K24</f>
        <v>8860675</v>
      </c>
      <c r="I24" s="58">
        <v>0</v>
      </c>
      <c r="J24" s="58">
        <v>0</v>
      </c>
      <c r="K24" s="58">
        <v>8860675</v>
      </c>
      <c r="L24" s="58">
        <f t="shared" ref="L24:L26" si="15">M24+O24</f>
        <v>10071846.939999999</v>
      </c>
      <c r="M24" s="58">
        <v>0</v>
      </c>
      <c r="N24" s="58">
        <v>0</v>
      </c>
      <c r="O24" s="58">
        <v>10071846.939999999</v>
      </c>
      <c r="P24" s="58">
        <f t="shared" si="5"/>
        <v>98.153712882383317</v>
      </c>
      <c r="Q24" s="58"/>
      <c r="R24" s="58"/>
      <c r="S24" s="58">
        <f t="shared" si="2"/>
        <v>98.153712882383317</v>
      </c>
      <c r="T24" s="58"/>
      <c r="U24" s="68"/>
    </row>
    <row r="25" spans="1:21" s="1" customFormat="1" ht="24.75" hidden="1" customHeight="1">
      <c r="A25" s="168"/>
      <c r="B25" s="167"/>
      <c r="C25" s="65" t="s">
        <v>312</v>
      </c>
      <c r="D25" s="58">
        <f t="shared" si="13"/>
        <v>1707627</v>
      </c>
      <c r="E25" s="58">
        <v>0</v>
      </c>
      <c r="F25" s="58">
        <v>0</v>
      </c>
      <c r="G25" s="58">
        <v>1707627</v>
      </c>
      <c r="H25" s="58">
        <f t="shared" si="14"/>
        <v>1257100</v>
      </c>
      <c r="I25" s="58">
        <v>0</v>
      </c>
      <c r="J25" s="58">
        <v>0</v>
      </c>
      <c r="K25" s="58">
        <v>1257100</v>
      </c>
      <c r="L25" s="58">
        <f t="shared" si="15"/>
        <v>1707626.75</v>
      </c>
      <c r="M25" s="58">
        <v>0</v>
      </c>
      <c r="N25" s="58">
        <v>0</v>
      </c>
      <c r="O25" s="58">
        <v>1707626.75</v>
      </c>
      <c r="P25" s="58">
        <f t="shared" si="5"/>
        <v>99.999985359800476</v>
      </c>
      <c r="Q25" s="58"/>
      <c r="R25" s="58"/>
      <c r="S25" s="58">
        <f t="shared" si="2"/>
        <v>99.999985359800476</v>
      </c>
      <c r="T25" s="58"/>
      <c r="U25" s="68"/>
    </row>
    <row r="26" spans="1:21" s="48" customFormat="1" ht="42.75" hidden="1" customHeight="1">
      <c r="A26" s="103" t="s">
        <v>175</v>
      </c>
      <c r="B26" s="113" t="s">
        <v>176</v>
      </c>
      <c r="C26" s="65" t="s">
        <v>3</v>
      </c>
      <c r="D26" s="58">
        <f t="shared" si="13"/>
        <v>4000972</v>
      </c>
      <c r="E26" s="58">
        <v>0</v>
      </c>
      <c r="F26" s="58">
        <v>0</v>
      </c>
      <c r="G26" s="58">
        <v>4000972</v>
      </c>
      <c r="H26" s="58">
        <f t="shared" si="14"/>
        <v>3047642</v>
      </c>
      <c r="I26" s="58">
        <v>0</v>
      </c>
      <c r="J26" s="58">
        <v>0</v>
      </c>
      <c r="K26" s="58">
        <v>3047642</v>
      </c>
      <c r="L26" s="58">
        <f t="shared" si="15"/>
        <v>2315948.1</v>
      </c>
      <c r="M26" s="58">
        <v>0</v>
      </c>
      <c r="N26" s="58">
        <v>0</v>
      </c>
      <c r="O26" s="58">
        <v>2315948.1</v>
      </c>
      <c r="P26" s="58">
        <f t="shared" si="5"/>
        <v>57.884636533322407</v>
      </c>
      <c r="Q26" s="58"/>
      <c r="R26" s="58"/>
      <c r="S26" s="58">
        <f t="shared" si="2"/>
        <v>57.884636533322407</v>
      </c>
      <c r="T26" s="58"/>
      <c r="U26" s="68"/>
    </row>
    <row r="27" spans="1:21" s="23" customFormat="1" ht="56.25" hidden="1">
      <c r="A27" s="61" t="s">
        <v>15</v>
      </c>
      <c r="B27" s="63" t="s">
        <v>59</v>
      </c>
      <c r="C27" s="64"/>
      <c r="D27" s="57">
        <f>SUM(D28:D32)</f>
        <v>15562580</v>
      </c>
      <c r="E27" s="57">
        <f t="shared" ref="E27:K27" si="16">SUM(E28:E32)</f>
        <v>0</v>
      </c>
      <c r="F27" s="57">
        <f t="shared" si="16"/>
        <v>0</v>
      </c>
      <c r="G27" s="57">
        <f t="shared" si="16"/>
        <v>15562580</v>
      </c>
      <c r="H27" s="57">
        <f t="shared" si="16"/>
        <v>6762860</v>
      </c>
      <c r="I27" s="57">
        <f t="shared" si="16"/>
        <v>0</v>
      </c>
      <c r="J27" s="57">
        <f t="shared" si="16"/>
        <v>0</v>
      </c>
      <c r="K27" s="57">
        <f t="shared" si="16"/>
        <v>6762860</v>
      </c>
      <c r="L27" s="57">
        <f t="shared" ref="L27:O27" si="17">SUM(L28:L32)</f>
        <v>14189128.470000001</v>
      </c>
      <c r="M27" s="57">
        <f t="shared" si="17"/>
        <v>0</v>
      </c>
      <c r="N27" s="57">
        <f t="shared" si="17"/>
        <v>0</v>
      </c>
      <c r="O27" s="57">
        <f t="shared" si="17"/>
        <v>14189128.470000001</v>
      </c>
      <c r="P27" s="57">
        <f t="shared" si="5"/>
        <v>91.174654009810723</v>
      </c>
      <c r="Q27" s="57"/>
      <c r="R27" s="57"/>
      <c r="S27" s="57">
        <f t="shared" si="6"/>
        <v>91.174654009810723</v>
      </c>
      <c r="T27" s="58"/>
      <c r="U27" s="59"/>
    </row>
    <row r="28" spans="1:21" s="1" customFormat="1" ht="33.75" hidden="1" customHeight="1">
      <c r="A28" s="160" t="s">
        <v>58</v>
      </c>
      <c r="B28" s="159" t="s">
        <v>177</v>
      </c>
      <c r="C28" s="65" t="s">
        <v>3</v>
      </c>
      <c r="D28" s="58">
        <f>SUM(E28:G28)</f>
        <v>792500</v>
      </c>
      <c r="E28" s="58">
        <v>0</v>
      </c>
      <c r="F28" s="58">
        <v>0</v>
      </c>
      <c r="G28" s="58">
        <v>792500</v>
      </c>
      <c r="H28" s="58">
        <f>I28+J28+K28</f>
        <v>1290000</v>
      </c>
      <c r="I28" s="58">
        <v>0</v>
      </c>
      <c r="J28" s="58">
        <v>0</v>
      </c>
      <c r="K28" s="58">
        <v>1290000</v>
      </c>
      <c r="L28" s="58">
        <f>M28+O28</f>
        <v>792499</v>
      </c>
      <c r="M28" s="58">
        <v>0</v>
      </c>
      <c r="N28" s="58">
        <v>0</v>
      </c>
      <c r="O28" s="58">
        <v>792499</v>
      </c>
      <c r="P28" s="58">
        <f t="shared" si="5"/>
        <v>99.999873817034697</v>
      </c>
      <c r="Q28" s="58"/>
      <c r="R28" s="58"/>
      <c r="S28" s="58">
        <f t="shared" si="6"/>
        <v>99.999873817034697</v>
      </c>
      <c r="T28" s="58"/>
      <c r="U28" s="68"/>
    </row>
    <row r="29" spans="1:21" s="1" customFormat="1" ht="32.25" hidden="1" customHeight="1">
      <c r="A29" s="160"/>
      <c r="B29" s="159"/>
      <c r="C29" s="65" t="s">
        <v>6</v>
      </c>
      <c r="D29" s="58">
        <f t="shared" ref="D29:D32" si="18">SUM(E29:G29)</f>
        <v>795000</v>
      </c>
      <c r="E29" s="58">
        <v>0</v>
      </c>
      <c r="F29" s="58">
        <v>0</v>
      </c>
      <c r="G29" s="58">
        <v>795000</v>
      </c>
      <c r="H29" s="58">
        <f t="shared" ref="H29:H32" si="19">I29+J29+K29</f>
        <v>795000</v>
      </c>
      <c r="I29" s="58">
        <v>0</v>
      </c>
      <c r="J29" s="58">
        <v>0</v>
      </c>
      <c r="K29" s="58">
        <v>795000</v>
      </c>
      <c r="L29" s="58">
        <f t="shared" ref="L29:L32" si="20">M29+O29</f>
        <v>795000</v>
      </c>
      <c r="M29" s="58">
        <v>0</v>
      </c>
      <c r="N29" s="58">
        <v>0</v>
      </c>
      <c r="O29" s="58">
        <v>795000</v>
      </c>
      <c r="P29" s="58">
        <f t="shared" si="5"/>
        <v>100</v>
      </c>
      <c r="Q29" s="58"/>
      <c r="R29" s="58"/>
      <c r="S29" s="58">
        <f t="shared" si="6"/>
        <v>100</v>
      </c>
      <c r="T29" s="58"/>
      <c r="U29" s="68"/>
    </row>
    <row r="30" spans="1:21" s="1" customFormat="1" ht="30.75" hidden="1" customHeight="1">
      <c r="A30" s="160"/>
      <c r="B30" s="159"/>
      <c r="C30" s="65" t="s">
        <v>26</v>
      </c>
      <c r="D30" s="58">
        <f t="shared" si="18"/>
        <v>200000</v>
      </c>
      <c r="E30" s="58">
        <v>0</v>
      </c>
      <c r="F30" s="58">
        <v>0</v>
      </c>
      <c r="G30" s="58">
        <v>200000</v>
      </c>
      <c r="H30" s="58">
        <f t="shared" si="19"/>
        <v>200000</v>
      </c>
      <c r="I30" s="58">
        <v>0</v>
      </c>
      <c r="J30" s="58">
        <v>0</v>
      </c>
      <c r="K30" s="58">
        <v>200000</v>
      </c>
      <c r="L30" s="58">
        <f t="shared" si="20"/>
        <v>200000</v>
      </c>
      <c r="M30" s="58">
        <v>0</v>
      </c>
      <c r="N30" s="58">
        <v>0</v>
      </c>
      <c r="O30" s="58">
        <v>200000</v>
      </c>
      <c r="P30" s="58">
        <f t="shared" si="5"/>
        <v>100</v>
      </c>
      <c r="Q30" s="58"/>
      <c r="R30" s="58"/>
      <c r="S30" s="58">
        <f t="shared" si="6"/>
        <v>100</v>
      </c>
      <c r="T30" s="58"/>
      <c r="U30" s="68"/>
    </row>
    <row r="31" spans="1:21" s="1" customFormat="1" ht="29.25" hidden="1" customHeight="1">
      <c r="A31" s="160"/>
      <c r="B31" s="159"/>
      <c r="C31" s="65" t="s">
        <v>36</v>
      </c>
      <c r="D31" s="58">
        <f t="shared" si="18"/>
        <v>277518</v>
      </c>
      <c r="E31" s="58">
        <v>0</v>
      </c>
      <c r="F31" s="58">
        <v>0</v>
      </c>
      <c r="G31" s="58">
        <v>277518</v>
      </c>
      <c r="H31" s="58">
        <f t="shared" si="19"/>
        <v>285000</v>
      </c>
      <c r="I31" s="58">
        <v>0</v>
      </c>
      <c r="J31" s="58">
        <v>0</v>
      </c>
      <c r="K31" s="58">
        <v>285000</v>
      </c>
      <c r="L31" s="58">
        <f t="shared" si="20"/>
        <v>277517.48</v>
      </c>
      <c r="M31" s="58">
        <v>0</v>
      </c>
      <c r="N31" s="58">
        <v>0</v>
      </c>
      <c r="O31" s="58">
        <v>277517.48</v>
      </c>
      <c r="P31" s="58">
        <f t="shared" si="5"/>
        <v>99.999812624766676</v>
      </c>
      <c r="Q31" s="58"/>
      <c r="R31" s="58"/>
      <c r="S31" s="58">
        <f t="shared" si="6"/>
        <v>99.999812624766676</v>
      </c>
      <c r="T31" s="58"/>
      <c r="U31" s="68"/>
    </row>
    <row r="32" spans="1:21" s="1" customFormat="1" ht="24" hidden="1" customHeight="1">
      <c r="A32" s="160"/>
      <c r="B32" s="159"/>
      <c r="C32" s="65" t="s">
        <v>5</v>
      </c>
      <c r="D32" s="58">
        <f t="shared" si="18"/>
        <v>13497562</v>
      </c>
      <c r="E32" s="58">
        <v>0</v>
      </c>
      <c r="F32" s="58">
        <v>0</v>
      </c>
      <c r="G32" s="58">
        <v>13497562</v>
      </c>
      <c r="H32" s="58">
        <f t="shared" si="19"/>
        <v>4192860</v>
      </c>
      <c r="I32" s="58">
        <v>0</v>
      </c>
      <c r="J32" s="58">
        <v>0</v>
      </c>
      <c r="K32" s="58">
        <v>4192860</v>
      </c>
      <c r="L32" s="58">
        <f t="shared" si="20"/>
        <v>12124111.99</v>
      </c>
      <c r="M32" s="58">
        <v>0</v>
      </c>
      <c r="N32" s="58">
        <v>0</v>
      </c>
      <c r="O32" s="58">
        <v>12124111.99</v>
      </c>
      <c r="P32" s="58">
        <f t="shared" si="5"/>
        <v>89.824458594818822</v>
      </c>
      <c r="Q32" s="58"/>
      <c r="R32" s="58"/>
      <c r="S32" s="58">
        <f t="shared" si="6"/>
        <v>89.824458594818822</v>
      </c>
      <c r="T32" s="58"/>
      <c r="U32" s="68"/>
    </row>
    <row r="33" spans="1:21" s="1" customFormat="1" ht="48" hidden="1" customHeight="1">
      <c r="A33" s="61" t="s">
        <v>16</v>
      </c>
      <c r="B33" s="63" t="s">
        <v>57</v>
      </c>
      <c r="C33" s="64"/>
      <c r="D33" s="62">
        <f>SUM(D34:D37)</f>
        <v>269545027.30000001</v>
      </c>
      <c r="E33" s="62">
        <f t="shared" ref="E33:O33" si="21">SUM(E34:E37)</f>
        <v>24025291.170000002</v>
      </c>
      <c r="F33" s="62">
        <f t="shared" si="21"/>
        <v>5635562.1299999999</v>
      </c>
      <c r="G33" s="62">
        <f t="shared" si="21"/>
        <v>239884174</v>
      </c>
      <c r="H33" s="62">
        <f t="shared" si="21"/>
        <v>214382830</v>
      </c>
      <c r="I33" s="62">
        <f t="shared" si="21"/>
        <v>30837100</v>
      </c>
      <c r="J33" s="62">
        <f t="shared" si="21"/>
        <v>7233400</v>
      </c>
      <c r="K33" s="62">
        <f t="shared" si="21"/>
        <v>176312330</v>
      </c>
      <c r="L33" s="62">
        <f t="shared" si="21"/>
        <v>216714451.97000003</v>
      </c>
      <c r="M33" s="62">
        <f t="shared" si="21"/>
        <v>24025291.170000002</v>
      </c>
      <c r="N33" s="62">
        <f t="shared" si="21"/>
        <v>5635562.1299999999</v>
      </c>
      <c r="O33" s="62">
        <f t="shared" si="21"/>
        <v>187053598.67000002</v>
      </c>
      <c r="P33" s="57">
        <f t="shared" si="5"/>
        <v>80.40009275659898</v>
      </c>
      <c r="Q33" s="57">
        <f t="shared" si="6"/>
        <v>100</v>
      </c>
      <c r="R33" s="57">
        <f t="shared" si="6"/>
        <v>100</v>
      </c>
      <c r="S33" s="57">
        <f t="shared" si="6"/>
        <v>77.976631618057482</v>
      </c>
      <c r="T33" s="58"/>
      <c r="U33" s="60"/>
    </row>
    <row r="34" spans="1:21" s="48" customFormat="1" ht="101.25" hidden="1" customHeight="1">
      <c r="A34" s="135" t="s">
        <v>60</v>
      </c>
      <c r="B34" s="137" t="s">
        <v>270</v>
      </c>
      <c r="C34" s="65" t="s">
        <v>313</v>
      </c>
      <c r="D34" s="58">
        <f>SUM(E34:G34)</f>
        <v>5449116</v>
      </c>
      <c r="E34" s="52">
        <v>0</v>
      </c>
      <c r="F34" s="52">
        <v>0</v>
      </c>
      <c r="G34" s="52">
        <v>5449116</v>
      </c>
      <c r="H34" s="62"/>
      <c r="I34" s="62"/>
      <c r="J34" s="62"/>
      <c r="K34" s="62"/>
      <c r="L34" s="58">
        <f>SUM(M34:O34)</f>
        <v>0</v>
      </c>
      <c r="M34" s="52">
        <v>0</v>
      </c>
      <c r="N34" s="52">
        <v>0</v>
      </c>
      <c r="O34" s="52">
        <v>0</v>
      </c>
      <c r="P34" s="58">
        <f t="shared" si="5"/>
        <v>0</v>
      </c>
      <c r="Q34" s="58"/>
      <c r="R34" s="58"/>
      <c r="S34" s="58">
        <f t="shared" si="6"/>
        <v>0</v>
      </c>
      <c r="T34" s="58"/>
      <c r="U34" s="111" t="s">
        <v>415</v>
      </c>
    </row>
    <row r="35" spans="1:21" s="1" customFormat="1" ht="27" hidden="1" customHeight="1">
      <c r="A35" s="136"/>
      <c r="B35" s="148"/>
      <c r="C35" s="65" t="s">
        <v>3</v>
      </c>
      <c r="D35" s="58">
        <f>SUM(E35:G35)</f>
        <v>142270534</v>
      </c>
      <c r="E35" s="52">
        <v>0</v>
      </c>
      <c r="F35" s="52">
        <v>0</v>
      </c>
      <c r="G35" s="52">
        <v>142270534</v>
      </c>
      <c r="H35" s="52">
        <f>I35+J35+K35</f>
        <v>100961960</v>
      </c>
      <c r="I35" s="52">
        <v>0</v>
      </c>
      <c r="J35" s="52">
        <v>0</v>
      </c>
      <c r="K35" s="52">
        <v>100961960</v>
      </c>
      <c r="L35" s="58">
        <f>SUM(M35:O35)</f>
        <v>130280349.73999999</v>
      </c>
      <c r="M35" s="52">
        <v>0</v>
      </c>
      <c r="N35" s="52">
        <v>0</v>
      </c>
      <c r="O35" s="52">
        <v>130280349.73999999</v>
      </c>
      <c r="P35" s="58">
        <f t="shared" si="5"/>
        <v>91.572264528085626</v>
      </c>
      <c r="Q35" s="57"/>
      <c r="R35" s="57"/>
      <c r="S35" s="58">
        <f t="shared" si="6"/>
        <v>91.572264528085626</v>
      </c>
      <c r="T35" s="58"/>
      <c r="U35" s="68"/>
    </row>
    <row r="36" spans="1:21" s="48" customFormat="1" ht="33" hidden="1" customHeight="1">
      <c r="A36" s="112" t="s">
        <v>61</v>
      </c>
      <c r="B36" s="111" t="s">
        <v>271</v>
      </c>
      <c r="C36" s="65" t="s">
        <v>3</v>
      </c>
      <c r="D36" s="58">
        <f>SUM(E36:G36)</f>
        <v>88085324</v>
      </c>
      <c r="E36" s="58">
        <v>0</v>
      </c>
      <c r="F36" s="58">
        <v>0</v>
      </c>
      <c r="G36" s="58">
        <v>88085324</v>
      </c>
      <c r="H36" s="52">
        <f>I36+J36+K36</f>
        <v>113420870</v>
      </c>
      <c r="I36" s="58">
        <v>30837100</v>
      </c>
      <c r="J36" s="58">
        <v>7233400</v>
      </c>
      <c r="K36" s="58">
        <v>75350370</v>
      </c>
      <c r="L36" s="58">
        <f>SUM(M36:O36)</f>
        <v>53477598.560000002</v>
      </c>
      <c r="M36" s="58">
        <v>0</v>
      </c>
      <c r="N36" s="58">
        <v>0</v>
      </c>
      <c r="O36" s="58">
        <v>53477598.560000002</v>
      </c>
      <c r="P36" s="58">
        <f t="shared" si="5"/>
        <v>60.711133400610528</v>
      </c>
      <c r="Q36" s="58"/>
      <c r="R36" s="58"/>
      <c r="S36" s="58">
        <f t="shared" si="6"/>
        <v>60.711133400610528</v>
      </c>
      <c r="T36" s="58">
        <v>61</v>
      </c>
      <c r="U36" s="69"/>
    </row>
    <row r="37" spans="1:21" s="1" customFormat="1" ht="40.5" hidden="1" customHeight="1">
      <c r="A37" s="112" t="s">
        <v>408</v>
      </c>
      <c r="B37" s="111" t="s">
        <v>409</v>
      </c>
      <c r="C37" s="65" t="s">
        <v>3</v>
      </c>
      <c r="D37" s="58">
        <f>SUM(E37:G37)</f>
        <v>33740053.299999997</v>
      </c>
      <c r="E37" s="58">
        <v>24025291.170000002</v>
      </c>
      <c r="F37" s="58">
        <v>5635562.1299999999</v>
      </c>
      <c r="G37" s="58">
        <v>4079200</v>
      </c>
      <c r="H37" s="52"/>
      <c r="I37" s="58"/>
      <c r="J37" s="58"/>
      <c r="K37" s="58"/>
      <c r="L37" s="58">
        <f>SUM(M37:O37)</f>
        <v>32956503.670000002</v>
      </c>
      <c r="M37" s="58">
        <v>24025291.170000002</v>
      </c>
      <c r="N37" s="58">
        <v>5635562.1299999999</v>
      </c>
      <c r="O37" s="58">
        <v>3295650.37</v>
      </c>
      <c r="P37" s="58">
        <f t="shared" si="5"/>
        <v>97.677687041472467</v>
      </c>
      <c r="Q37" s="58">
        <f t="shared" si="6"/>
        <v>100</v>
      </c>
      <c r="R37" s="58">
        <f t="shared" si="6"/>
        <v>100</v>
      </c>
      <c r="S37" s="58">
        <f t="shared" si="6"/>
        <v>80.791585850166697</v>
      </c>
      <c r="T37" s="58"/>
      <c r="U37" s="69"/>
    </row>
    <row r="38" spans="1:21" s="1" customFormat="1" ht="42.75" hidden="1" customHeight="1">
      <c r="A38" s="61" t="s">
        <v>17</v>
      </c>
      <c r="B38" s="63" t="s">
        <v>62</v>
      </c>
      <c r="C38" s="64"/>
      <c r="D38" s="57">
        <f>SUM(D39:D42)</f>
        <v>207353146</v>
      </c>
      <c r="E38" s="57">
        <f t="shared" ref="E38:O38" si="22">SUM(E39:E42)</f>
        <v>0</v>
      </c>
      <c r="F38" s="57">
        <f t="shared" si="22"/>
        <v>0</v>
      </c>
      <c r="G38" s="57">
        <f t="shared" si="22"/>
        <v>207353146</v>
      </c>
      <c r="H38" s="57">
        <f t="shared" si="22"/>
        <v>155797098</v>
      </c>
      <c r="I38" s="57">
        <f t="shared" si="22"/>
        <v>0</v>
      </c>
      <c r="J38" s="57">
        <f t="shared" si="22"/>
        <v>0</v>
      </c>
      <c r="K38" s="57">
        <f t="shared" si="22"/>
        <v>155797098</v>
      </c>
      <c r="L38" s="57">
        <f>SUM(L39:L42)</f>
        <v>201729559.20999998</v>
      </c>
      <c r="M38" s="57">
        <f t="shared" si="22"/>
        <v>0</v>
      </c>
      <c r="N38" s="57">
        <f t="shared" si="22"/>
        <v>0</v>
      </c>
      <c r="O38" s="57">
        <f t="shared" si="22"/>
        <v>201729559.20999998</v>
      </c>
      <c r="P38" s="57">
        <f t="shared" si="5"/>
        <v>97.287918269636464</v>
      </c>
      <c r="Q38" s="57"/>
      <c r="R38" s="58"/>
      <c r="S38" s="57">
        <f t="shared" si="6"/>
        <v>97.287918269636464</v>
      </c>
      <c r="T38" s="58"/>
      <c r="U38" s="70"/>
    </row>
    <row r="39" spans="1:21" s="1" customFormat="1" ht="42.75" hidden="1" customHeight="1">
      <c r="A39" s="112" t="s">
        <v>63</v>
      </c>
      <c r="B39" s="111" t="s">
        <v>65</v>
      </c>
      <c r="C39" s="65" t="s">
        <v>3</v>
      </c>
      <c r="D39" s="58">
        <f>SUM(E39:G39)</f>
        <v>145259672</v>
      </c>
      <c r="E39" s="58">
        <v>0</v>
      </c>
      <c r="F39" s="58">
        <v>0</v>
      </c>
      <c r="G39" s="58">
        <v>145259672</v>
      </c>
      <c r="H39" s="58">
        <f>I39+J39+K39</f>
        <v>104956724</v>
      </c>
      <c r="I39" s="58">
        <v>0</v>
      </c>
      <c r="J39" s="58">
        <v>0</v>
      </c>
      <c r="K39" s="58">
        <v>104956724</v>
      </c>
      <c r="L39" s="58">
        <f>M39+O39</f>
        <v>142978100.34999999</v>
      </c>
      <c r="M39" s="58">
        <v>0</v>
      </c>
      <c r="N39" s="58">
        <v>0</v>
      </c>
      <c r="O39" s="58">
        <v>142978100.34999999</v>
      </c>
      <c r="P39" s="58">
        <f t="shared" si="5"/>
        <v>98.429315157754175</v>
      </c>
      <c r="Q39" s="58"/>
      <c r="R39" s="58"/>
      <c r="S39" s="58">
        <f t="shared" si="6"/>
        <v>98.429315157754175</v>
      </c>
      <c r="T39" s="58"/>
      <c r="U39" s="68"/>
    </row>
    <row r="40" spans="1:21" s="48" customFormat="1" ht="48.75" hidden="1" customHeight="1">
      <c r="A40" s="112" t="s">
        <v>64</v>
      </c>
      <c r="B40" s="111" t="s">
        <v>228</v>
      </c>
      <c r="C40" s="65" t="s">
        <v>3</v>
      </c>
      <c r="D40" s="58">
        <f t="shared" ref="D40:D42" si="23">SUM(E40:G40)</f>
        <v>4403933</v>
      </c>
      <c r="E40" s="58">
        <v>0</v>
      </c>
      <c r="F40" s="58">
        <v>0</v>
      </c>
      <c r="G40" s="58">
        <v>4403933</v>
      </c>
      <c r="H40" s="58">
        <f t="shared" ref="H40:H42" si="24">I40+J40+K40</f>
        <v>5927140</v>
      </c>
      <c r="I40" s="58">
        <v>0</v>
      </c>
      <c r="J40" s="58">
        <v>0</v>
      </c>
      <c r="K40" s="58">
        <v>5927140</v>
      </c>
      <c r="L40" s="58">
        <f>M40+O40</f>
        <v>1267480.57</v>
      </c>
      <c r="M40" s="58">
        <v>0</v>
      </c>
      <c r="N40" s="58">
        <v>0</v>
      </c>
      <c r="O40" s="58">
        <v>1267480.57</v>
      </c>
      <c r="P40" s="58">
        <f t="shared" si="5"/>
        <v>28.780650613894444</v>
      </c>
      <c r="Q40" s="58"/>
      <c r="R40" s="58"/>
      <c r="S40" s="58">
        <f t="shared" si="6"/>
        <v>28.780650613894444</v>
      </c>
      <c r="T40" s="58"/>
      <c r="U40" s="68"/>
    </row>
    <row r="41" spans="1:21" s="1" customFormat="1" ht="37.5" hidden="1" customHeight="1">
      <c r="A41" s="112" t="s">
        <v>329</v>
      </c>
      <c r="B41" s="111" t="s">
        <v>66</v>
      </c>
      <c r="C41" s="65" t="s">
        <v>3</v>
      </c>
      <c r="D41" s="58">
        <f t="shared" si="23"/>
        <v>57484109</v>
      </c>
      <c r="E41" s="58">
        <v>0</v>
      </c>
      <c r="F41" s="58">
        <v>0</v>
      </c>
      <c r="G41" s="58">
        <v>57484109</v>
      </c>
      <c r="H41" s="58">
        <f t="shared" si="24"/>
        <v>44913234</v>
      </c>
      <c r="I41" s="58">
        <v>0</v>
      </c>
      <c r="J41" s="58">
        <v>0</v>
      </c>
      <c r="K41" s="58">
        <v>44913234</v>
      </c>
      <c r="L41" s="58">
        <f t="shared" ref="L41:L42" si="25">M41+O41</f>
        <v>57278546.289999999</v>
      </c>
      <c r="M41" s="58">
        <v>0</v>
      </c>
      <c r="N41" s="58">
        <v>0</v>
      </c>
      <c r="O41" s="58">
        <v>57278546.289999999</v>
      </c>
      <c r="P41" s="58">
        <f t="shared" si="5"/>
        <v>99.642400806803849</v>
      </c>
      <c r="Q41" s="58"/>
      <c r="R41" s="58"/>
      <c r="S41" s="58">
        <f t="shared" si="6"/>
        <v>99.642400806803849</v>
      </c>
      <c r="T41" s="58"/>
      <c r="U41" s="70"/>
    </row>
    <row r="42" spans="1:21" s="1" customFormat="1" ht="46.5" hidden="1" customHeight="1">
      <c r="A42" s="112" t="s">
        <v>330</v>
      </c>
      <c r="B42" s="111" t="s">
        <v>331</v>
      </c>
      <c r="C42" s="65" t="s">
        <v>313</v>
      </c>
      <c r="D42" s="58">
        <f t="shared" si="23"/>
        <v>205432</v>
      </c>
      <c r="E42" s="58">
        <v>0</v>
      </c>
      <c r="F42" s="58">
        <v>0</v>
      </c>
      <c r="G42" s="58">
        <v>205432</v>
      </c>
      <c r="H42" s="58">
        <f t="shared" si="24"/>
        <v>0</v>
      </c>
      <c r="I42" s="58">
        <v>0</v>
      </c>
      <c r="J42" s="58">
        <v>0</v>
      </c>
      <c r="K42" s="58">
        <v>0</v>
      </c>
      <c r="L42" s="58">
        <f t="shared" si="25"/>
        <v>205432</v>
      </c>
      <c r="M42" s="58">
        <v>0</v>
      </c>
      <c r="N42" s="58">
        <v>0</v>
      </c>
      <c r="O42" s="58">
        <v>205432</v>
      </c>
      <c r="P42" s="58">
        <f t="shared" si="5"/>
        <v>100</v>
      </c>
      <c r="Q42" s="58"/>
      <c r="R42" s="58"/>
      <c r="S42" s="58">
        <f t="shared" si="6"/>
        <v>100</v>
      </c>
      <c r="T42" s="58"/>
      <c r="U42" s="71"/>
    </row>
    <row r="43" spans="1:21" s="1" customFormat="1" ht="61.5" hidden="1" customHeight="1">
      <c r="A43" s="61" t="s">
        <v>43</v>
      </c>
      <c r="B43" s="149" t="s">
        <v>32</v>
      </c>
      <c r="C43" s="149"/>
      <c r="D43" s="72">
        <f>D44+D46</f>
        <v>518955898</v>
      </c>
      <c r="E43" s="72">
        <f>E44+E46</f>
        <v>37248700</v>
      </c>
      <c r="F43" s="72">
        <f>F44+F46</f>
        <v>0</v>
      </c>
      <c r="G43" s="72">
        <f>G44+G46</f>
        <v>481707198</v>
      </c>
      <c r="H43" s="72">
        <f t="shared" ref="H43:K43" si="26">H44+H46</f>
        <v>394510425</v>
      </c>
      <c r="I43" s="72">
        <f t="shared" si="26"/>
        <v>37248700</v>
      </c>
      <c r="J43" s="72">
        <f t="shared" si="26"/>
        <v>0</v>
      </c>
      <c r="K43" s="72">
        <f t="shared" si="26"/>
        <v>357261725</v>
      </c>
      <c r="L43" s="72">
        <f t="shared" ref="L43:O43" si="27">L44+L46</f>
        <v>498827327.31</v>
      </c>
      <c r="M43" s="72">
        <f t="shared" si="27"/>
        <v>37248700</v>
      </c>
      <c r="N43" s="72">
        <f t="shared" si="27"/>
        <v>0</v>
      </c>
      <c r="O43" s="72">
        <f t="shared" si="27"/>
        <v>461578627.31</v>
      </c>
      <c r="P43" s="57">
        <f t="shared" si="5"/>
        <v>96.121333090620354</v>
      </c>
      <c r="Q43" s="57">
        <f t="shared" si="6"/>
        <v>100</v>
      </c>
      <c r="R43" s="57"/>
      <c r="S43" s="57">
        <f t="shared" si="6"/>
        <v>95.821409608664382</v>
      </c>
      <c r="T43" s="58"/>
      <c r="U43" s="68"/>
    </row>
    <row r="44" spans="1:21" s="23" customFormat="1" ht="25.5" hidden="1" customHeight="1">
      <c r="A44" s="61" t="s">
        <v>18</v>
      </c>
      <c r="B44" s="63" t="s">
        <v>67</v>
      </c>
      <c r="C44" s="64"/>
      <c r="D44" s="57">
        <f>D45</f>
        <v>223205420</v>
      </c>
      <c r="E44" s="57">
        <f t="shared" ref="E44:G44" si="28">E45</f>
        <v>0</v>
      </c>
      <c r="F44" s="57">
        <f t="shared" si="28"/>
        <v>0</v>
      </c>
      <c r="G44" s="57">
        <f t="shared" si="28"/>
        <v>223205420</v>
      </c>
      <c r="H44" s="57">
        <f t="shared" ref="H44:K44" si="29">H45</f>
        <v>134893184</v>
      </c>
      <c r="I44" s="57">
        <f t="shared" si="29"/>
        <v>0</v>
      </c>
      <c r="J44" s="57">
        <f t="shared" si="29"/>
        <v>0</v>
      </c>
      <c r="K44" s="57">
        <f t="shared" si="29"/>
        <v>134893184</v>
      </c>
      <c r="L44" s="57">
        <f t="shared" ref="L44:O44" si="30">L45</f>
        <v>208358617.75999999</v>
      </c>
      <c r="M44" s="57">
        <f t="shared" si="30"/>
        <v>0</v>
      </c>
      <c r="N44" s="57">
        <f t="shared" si="30"/>
        <v>0</v>
      </c>
      <c r="O44" s="57">
        <f t="shared" si="30"/>
        <v>208358617.75999999</v>
      </c>
      <c r="P44" s="57">
        <f t="shared" si="5"/>
        <v>93.348368404315636</v>
      </c>
      <c r="Q44" s="57"/>
      <c r="R44" s="57"/>
      <c r="S44" s="57">
        <f t="shared" si="6"/>
        <v>93.348368404315636</v>
      </c>
      <c r="T44" s="58"/>
      <c r="U44" s="68"/>
    </row>
    <row r="45" spans="1:21" s="1" customFormat="1" ht="42" hidden="1" customHeight="1">
      <c r="A45" s="112" t="s">
        <v>44</v>
      </c>
      <c r="B45" s="111" t="s">
        <v>68</v>
      </c>
      <c r="C45" s="65" t="s">
        <v>3</v>
      </c>
      <c r="D45" s="58">
        <f>SUM(E45:G45)</f>
        <v>223205420</v>
      </c>
      <c r="E45" s="58">
        <v>0</v>
      </c>
      <c r="F45" s="58">
        <v>0</v>
      </c>
      <c r="G45" s="58">
        <v>223205420</v>
      </c>
      <c r="H45" s="58">
        <f>I45+J45+K45</f>
        <v>134893184</v>
      </c>
      <c r="I45" s="58">
        <v>0</v>
      </c>
      <c r="J45" s="58">
        <v>0</v>
      </c>
      <c r="K45" s="58">
        <v>134893184</v>
      </c>
      <c r="L45" s="58">
        <f>M45+O45</f>
        <v>208358617.75999999</v>
      </c>
      <c r="M45" s="58">
        <v>0</v>
      </c>
      <c r="N45" s="58">
        <v>0</v>
      </c>
      <c r="O45" s="58">
        <v>208358617.75999999</v>
      </c>
      <c r="P45" s="58">
        <f t="shared" si="5"/>
        <v>93.348368404315636</v>
      </c>
      <c r="Q45" s="58"/>
      <c r="R45" s="57"/>
      <c r="S45" s="58">
        <f t="shared" si="6"/>
        <v>93.348368404315636</v>
      </c>
      <c r="T45" s="58"/>
      <c r="U45" s="68"/>
    </row>
    <row r="46" spans="1:21" s="23" customFormat="1" ht="24.75" hidden="1" customHeight="1">
      <c r="A46" s="61" t="s">
        <v>19</v>
      </c>
      <c r="B46" s="63" t="s">
        <v>69</v>
      </c>
      <c r="C46" s="64"/>
      <c r="D46" s="57">
        <f>SUM(D47:D55)</f>
        <v>295750478</v>
      </c>
      <c r="E46" s="57">
        <f t="shared" ref="E46:O46" si="31">SUM(E47:E55)</f>
        <v>37248700</v>
      </c>
      <c r="F46" s="57">
        <f t="shared" si="31"/>
        <v>0</v>
      </c>
      <c r="G46" s="57">
        <f t="shared" si="31"/>
        <v>258501778</v>
      </c>
      <c r="H46" s="57">
        <f t="shared" si="31"/>
        <v>259617241</v>
      </c>
      <c r="I46" s="57">
        <f t="shared" si="31"/>
        <v>37248700</v>
      </c>
      <c r="J46" s="57">
        <f t="shared" si="31"/>
        <v>0</v>
      </c>
      <c r="K46" s="57">
        <f t="shared" si="31"/>
        <v>222368541</v>
      </c>
      <c r="L46" s="57">
        <f t="shared" si="31"/>
        <v>290468709.55000001</v>
      </c>
      <c r="M46" s="57">
        <f t="shared" si="31"/>
        <v>37248700</v>
      </c>
      <c r="N46" s="57">
        <f t="shared" si="31"/>
        <v>0</v>
      </c>
      <c r="O46" s="57">
        <f t="shared" si="31"/>
        <v>253220009.55000001</v>
      </c>
      <c r="P46" s="57">
        <f t="shared" si="5"/>
        <v>98.214113300604708</v>
      </c>
      <c r="Q46" s="57">
        <f t="shared" si="6"/>
        <v>100</v>
      </c>
      <c r="R46" s="57"/>
      <c r="S46" s="57">
        <f t="shared" si="6"/>
        <v>97.956776742170035</v>
      </c>
      <c r="T46" s="58"/>
      <c r="U46" s="68"/>
    </row>
    <row r="47" spans="1:21" s="23" customFormat="1" ht="34.5" hidden="1" customHeight="1">
      <c r="A47" s="112" t="s">
        <v>358</v>
      </c>
      <c r="B47" s="73" t="s">
        <v>278</v>
      </c>
      <c r="C47" s="65" t="s">
        <v>3</v>
      </c>
      <c r="D47" s="58">
        <f t="shared" ref="D47:D55" si="32">SUM(E47:G47)</f>
        <v>18244677</v>
      </c>
      <c r="E47" s="58">
        <v>0</v>
      </c>
      <c r="F47" s="58">
        <v>0</v>
      </c>
      <c r="G47" s="58">
        <v>18244677</v>
      </c>
      <c r="H47" s="58">
        <f>I47+J47+K47</f>
        <v>66733287</v>
      </c>
      <c r="I47" s="58">
        <v>0</v>
      </c>
      <c r="J47" s="58">
        <v>0</v>
      </c>
      <c r="K47" s="58">
        <v>66733287</v>
      </c>
      <c r="L47" s="58">
        <f t="shared" ref="L47:L54" si="33">M47+O47</f>
        <v>18244676.559999999</v>
      </c>
      <c r="M47" s="58">
        <v>0</v>
      </c>
      <c r="N47" s="58">
        <v>0</v>
      </c>
      <c r="O47" s="58">
        <v>18244676.559999999</v>
      </c>
      <c r="P47" s="58">
        <f t="shared" si="5"/>
        <v>99.999997588337678</v>
      </c>
      <c r="Q47" s="58"/>
      <c r="R47" s="57"/>
      <c r="S47" s="58">
        <f t="shared" si="6"/>
        <v>99.999997588337678</v>
      </c>
      <c r="T47" s="58">
        <v>100</v>
      </c>
      <c r="U47" s="68"/>
    </row>
    <row r="48" spans="1:21" s="1" customFormat="1" ht="76.5" hidden="1" customHeight="1">
      <c r="A48" s="112" t="s">
        <v>328</v>
      </c>
      <c r="B48" s="74" t="s">
        <v>350</v>
      </c>
      <c r="C48" s="75" t="s">
        <v>313</v>
      </c>
      <c r="D48" s="58">
        <f t="shared" si="32"/>
        <v>39209204</v>
      </c>
      <c r="E48" s="58">
        <v>37248700</v>
      </c>
      <c r="F48" s="58">
        <v>0</v>
      </c>
      <c r="G48" s="58">
        <v>1960504</v>
      </c>
      <c r="H48" s="58">
        <f t="shared" ref="H48" si="34">I48+J48+K48</f>
        <v>39209204</v>
      </c>
      <c r="I48" s="58">
        <v>37248700</v>
      </c>
      <c r="J48" s="58">
        <v>0</v>
      </c>
      <c r="K48" s="58">
        <v>1960504</v>
      </c>
      <c r="L48" s="58">
        <f t="shared" si="33"/>
        <v>39209204</v>
      </c>
      <c r="M48" s="58">
        <v>37248700</v>
      </c>
      <c r="N48" s="58">
        <v>0</v>
      </c>
      <c r="O48" s="58">
        <v>1960504</v>
      </c>
      <c r="P48" s="58">
        <f t="shared" si="5"/>
        <v>100</v>
      </c>
      <c r="Q48" s="58">
        <f t="shared" si="6"/>
        <v>100</v>
      </c>
      <c r="R48" s="57"/>
      <c r="S48" s="58">
        <f t="shared" si="6"/>
        <v>100</v>
      </c>
      <c r="T48" s="58">
        <f>Q48</f>
        <v>100</v>
      </c>
      <c r="U48" s="68"/>
    </row>
    <row r="49" spans="1:21" s="1" customFormat="1" ht="44.25" hidden="1" customHeight="1">
      <c r="A49" s="112" t="s">
        <v>347</v>
      </c>
      <c r="B49" s="74" t="s">
        <v>392</v>
      </c>
      <c r="C49" s="75" t="s">
        <v>3</v>
      </c>
      <c r="D49" s="58">
        <f t="shared" si="32"/>
        <v>7779846</v>
      </c>
      <c r="E49" s="58">
        <v>0</v>
      </c>
      <c r="F49" s="58">
        <v>0</v>
      </c>
      <c r="G49" s="58">
        <v>7779846</v>
      </c>
      <c r="H49" s="58"/>
      <c r="I49" s="58"/>
      <c r="J49" s="58"/>
      <c r="K49" s="58"/>
      <c r="L49" s="58">
        <f t="shared" si="33"/>
        <v>6298203.9800000004</v>
      </c>
      <c r="M49" s="58">
        <v>0</v>
      </c>
      <c r="N49" s="58">
        <v>0</v>
      </c>
      <c r="O49" s="58">
        <v>6298203.9800000004</v>
      </c>
      <c r="P49" s="58">
        <f t="shared" si="5"/>
        <v>80.955381121939951</v>
      </c>
      <c r="Q49" s="58"/>
      <c r="R49" s="58"/>
      <c r="S49" s="58">
        <f t="shared" si="6"/>
        <v>80.955381121939951</v>
      </c>
      <c r="T49" s="58"/>
      <c r="U49" s="68"/>
    </row>
    <row r="50" spans="1:21" s="1" customFormat="1" ht="60" hidden="1" customHeight="1">
      <c r="A50" s="112" t="s">
        <v>348</v>
      </c>
      <c r="B50" s="74" t="s">
        <v>393</v>
      </c>
      <c r="C50" s="75" t="s">
        <v>3</v>
      </c>
      <c r="D50" s="58">
        <f t="shared" si="32"/>
        <v>2719640</v>
      </c>
      <c r="E50" s="58">
        <v>0</v>
      </c>
      <c r="F50" s="58">
        <v>0</v>
      </c>
      <c r="G50" s="58">
        <v>2719640</v>
      </c>
      <c r="H50" s="58"/>
      <c r="I50" s="58"/>
      <c r="J50" s="58"/>
      <c r="K50" s="58"/>
      <c r="L50" s="58">
        <f t="shared" si="33"/>
        <v>2719636.86</v>
      </c>
      <c r="M50" s="58">
        <v>0</v>
      </c>
      <c r="N50" s="58">
        <v>0</v>
      </c>
      <c r="O50" s="58">
        <v>2719636.86</v>
      </c>
      <c r="P50" s="58">
        <f t="shared" si="5"/>
        <v>99.999884543542521</v>
      </c>
      <c r="Q50" s="58"/>
      <c r="R50" s="58"/>
      <c r="S50" s="58">
        <f t="shared" si="6"/>
        <v>99.999884543542521</v>
      </c>
      <c r="T50" s="58"/>
      <c r="U50" s="68"/>
    </row>
    <row r="51" spans="1:21" s="1" customFormat="1" ht="60" hidden="1" customHeight="1">
      <c r="A51" s="112" t="s">
        <v>349</v>
      </c>
      <c r="B51" s="74" t="s">
        <v>394</v>
      </c>
      <c r="C51" s="75" t="s">
        <v>3</v>
      </c>
      <c r="D51" s="58">
        <f t="shared" si="32"/>
        <v>3349655</v>
      </c>
      <c r="E51" s="58">
        <v>0</v>
      </c>
      <c r="F51" s="58">
        <v>0</v>
      </c>
      <c r="G51" s="58">
        <v>3349655</v>
      </c>
      <c r="H51" s="58"/>
      <c r="I51" s="58"/>
      <c r="J51" s="58"/>
      <c r="K51" s="58"/>
      <c r="L51" s="58">
        <f t="shared" si="33"/>
        <v>3349645.94</v>
      </c>
      <c r="M51" s="58">
        <v>0</v>
      </c>
      <c r="N51" s="58">
        <v>0</v>
      </c>
      <c r="O51" s="58">
        <v>3349645.94</v>
      </c>
      <c r="P51" s="58">
        <f t="shared" si="5"/>
        <v>99.999729524383852</v>
      </c>
      <c r="Q51" s="58"/>
      <c r="R51" s="58"/>
      <c r="S51" s="58">
        <f t="shared" si="6"/>
        <v>99.999729524383852</v>
      </c>
      <c r="T51" s="58"/>
      <c r="U51" s="68"/>
    </row>
    <row r="52" spans="1:21" s="1" customFormat="1" ht="86.25" hidden="1" customHeight="1">
      <c r="A52" s="112" t="s">
        <v>398</v>
      </c>
      <c r="B52" s="74" t="s">
        <v>395</v>
      </c>
      <c r="C52" s="75" t="s">
        <v>3</v>
      </c>
      <c r="D52" s="58">
        <f t="shared" si="32"/>
        <v>14121833</v>
      </c>
      <c r="E52" s="58">
        <v>0</v>
      </c>
      <c r="F52" s="58">
        <v>0</v>
      </c>
      <c r="G52" s="58">
        <v>14121833</v>
      </c>
      <c r="H52" s="58"/>
      <c r="I52" s="58"/>
      <c r="J52" s="58"/>
      <c r="K52" s="58"/>
      <c r="L52" s="58">
        <f t="shared" si="33"/>
        <v>14022912.32</v>
      </c>
      <c r="M52" s="58">
        <v>0</v>
      </c>
      <c r="N52" s="58">
        <v>0</v>
      </c>
      <c r="O52" s="58">
        <v>14022912.32</v>
      </c>
      <c r="P52" s="58">
        <f t="shared" si="5"/>
        <v>99.299519545373471</v>
      </c>
      <c r="Q52" s="58"/>
      <c r="R52" s="58"/>
      <c r="S52" s="58">
        <f t="shared" si="6"/>
        <v>99.299519545373471</v>
      </c>
      <c r="T52" s="58"/>
      <c r="U52" s="68"/>
    </row>
    <row r="53" spans="1:21" s="1" customFormat="1" ht="45" hidden="1" customHeight="1">
      <c r="A53" s="112" t="s">
        <v>399</v>
      </c>
      <c r="B53" s="74" t="s">
        <v>396</v>
      </c>
      <c r="C53" s="75" t="s">
        <v>3</v>
      </c>
      <c r="D53" s="58">
        <f t="shared" si="32"/>
        <v>16932733</v>
      </c>
      <c r="E53" s="58">
        <v>0</v>
      </c>
      <c r="F53" s="58">
        <v>0</v>
      </c>
      <c r="G53" s="58">
        <v>16932733</v>
      </c>
      <c r="H53" s="58"/>
      <c r="I53" s="58"/>
      <c r="J53" s="58"/>
      <c r="K53" s="58"/>
      <c r="L53" s="58">
        <f t="shared" si="33"/>
        <v>16932721.52</v>
      </c>
      <c r="M53" s="58">
        <v>0</v>
      </c>
      <c r="N53" s="58">
        <v>0</v>
      </c>
      <c r="O53" s="58">
        <v>16932721.52</v>
      </c>
      <c r="P53" s="58">
        <f t="shared" si="5"/>
        <v>99.999932202320792</v>
      </c>
      <c r="Q53" s="58"/>
      <c r="R53" s="58"/>
      <c r="S53" s="58">
        <f t="shared" si="6"/>
        <v>99.999932202320792</v>
      </c>
      <c r="T53" s="58"/>
      <c r="U53" s="68"/>
    </row>
    <row r="54" spans="1:21" s="48" customFormat="1" ht="60" hidden="1" customHeight="1">
      <c r="A54" s="112" t="s">
        <v>400</v>
      </c>
      <c r="B54" s="74" t="s">
        <v>397</v>
      </c>
      <c r="C54" s="75" t="s">
        <v>3</v>
      </c>
      <c r="D54" s="58">
        <f t="shared" si="32"/>
        <v>3584903</v>
      </c>
      <c r="E54" s="58">
        <v>0</v>
      </c>
      <c r="F54" s="58">
        <v>0</v>
      </c>
      <c r="G54" s="58">
        <v>3584903</v>
      </c>
      <c r="H54" s="58"/>
      <c r="I54" s="58"/>
      <c r="J54" s="58"/>
      <c r="K54" s="58"/>
      <c r="L54" s="58">
        <f t="shared" si="33"/>
        <v>0</v>
      </c>
      <c r="M54" s="58">
        <v>0</v>
      </c>
      <c r="N54" s="58">
        <v>0</v>
      </c>
      <c r="O54" s="58">
        <v>0</v>
      </c>
      <c r="P54" s="58">
        <f t="shared" si="5"/>
        <v>0</v>
      </c>
      <c r="Q54" s="58"/>
      <c r="R54" s="58"/>
      <c r="S54" s="58">
        <f t="shared" si="6"/>
        <v>0</v>
      </c>
      <c r="T54" s="58"/>
      <c r="U54" s="68"/>
    </row>
    <row r="55" spans="1:21" s="1" customFormat="1" ht="63.75" hidden="1" customHeight="1">
      <c r="A55" s="112" t="s">
        <v>401</v>
      </c>
      <c r="B55" s="74" t="s">
        <v>351</v>
      </c>
      <c r="C55" s="75" t="s">
        <v>3</v>
      </c>
      <c r="D55" s="58">
        <f t="shared" si="32"/>
        <v>189807987</v>
      </c>
      <c r="E55" s="58">
        <v>0</v>
      </c>
      <c r="F55" s="58">
        <v>0</v>
      </c>
      <c r="G55" s="58">
        <v>189807987</v>
      </c>
      <c r="H55" s="58">
        <f>I55+J55+K55</f>
        <v>153674750</v>
      </c>
      <c r="I55" s="58">
        <v>0</v>
      </c>
      <c r="J55" s="58">
        <v>0</v>
      </c>
      <c r="K55" s="58">
        <v>153674750</v>
      </c>
      <c r="L55" s="58">
        <f t="shared" ref="L55" si="35">M55+O55</f>
        <v>189691708.37</v>
      </c>
      <c r="M55" s="58">
        <v>0</v>
      </c>
      <c r="N55" s="58">
        <v>0</v>
      </c>
      <c r="O55" s="58">
        <v>189691708.37</v>
      </c>
      <c r="P55" s="58">
        <f t="shared" si="5"/>
        <v>99.93873881081727</v>
      </c>
      <c r="Q55" s="58"/>
      <c r="R55" s="58"/>
      <c r="S55" s="58">
        <f t="shared" si="6"/>
        <v>99.93873881081727</v>
      </c>
      <c r="T55" s="58">
        <v>100</v>
      </c>
      <c r="U55" s="68"/>
    </row>
    <row r="56" spans="1:21" s="23" customFormat="1" ht="18.75" hidden="1" customHeight="1">
      <c r="A56" s="176" t="s">
        <v>11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8"/>
    </row>
    <row r="57" spans="1:21" s="23" customFormat="1" ht="45.75" hidden="1" customHeight="1">
      <c r="A57" s="61" t="s">
        <v>100</v>
      </c>
      <c r="B57" s="198" t="s">
        <v>27</v>
      </c>
      <c r="C57" s="199"/>
      <c r="D57" s="62">
        <f>SUM(D58:D61)</f>
        <v>73527313</v>
      </c>
      <c r="E57" s="62">
        <f t="shared" ref="E57:O57" si="36">SUM(E58:E61)</f>
        <v>0</v>
      </c>
      <c r="F57" s="62">
        <f t="shared" si="36"/>
        <v>0</v>
      </c>
      <c r="G57" s="62">
        <f t="shared" si="36"/>
        <v>73527313</v>
      </c>
      <c r="H57" s="62">
        <f t="shared" si="36"/>
        <v>62237887</v>
      </c>
      <c r="I57" s="62">
        <f t="shared" si="36"/>
        <v>0</v>
      </c>
      <c r="J57" s="62">
        <f t="shared" si="36"/>
        <v>0</v>
      </c>
      <c r="K57" s="62">
        <f t="shared" si="36"/>
        <v>62237887</v>
      </c>
      <c r="L57" s="62">
        <f t="shared" si="36"/>
        <v>72097292.910000011</v>
      </c>
      <c r="M57" s="62">
        <f t="shared" si="36"/>
        <v>0</v>
      </c>
      <c r="N57" s="62">
        <f t="shared" si="36"/>
        <v>0</v>
      </c>
      <c r="O57" s="62">
        <f t="shared" si="36"/>
        <v>72097292.910000011</v>
      </c>
      <c r="P57" s="57">
        <f>L57/D57*100</f>
        <v>98.055117164420253</v>
      </c>
      <c r="Q57" s="57"/>
      <c r="R57" s="57"/>
      <c r="S57" s="57">
        <f t="shared" ref="S57:S61" si="37">O57/G57*100</f>
        <v>98.055117164420253</v>
      </c>
      <c r="T57" s="58"/>
      <c r="U57" s="59"/>
    </row>
    <row r="58" spans="1:21" s="49" customFormat="1" hidden="1">
      <c r="A58" s="135" t="s">
        <v>101</v>
      </c>
      <c r="B58" s="137" t="s">
        <v>272</v>
      </c>
      <c r="C58" s="76" t="s">
        <v>313</v>
      </c>
      <c r="D58" s="52">
        <f>SUM(E58:G58)</f>
        <v>1310912</v>
      </c>
      <c r="E58" s="52">
        <v>0</v>
      </c>
      <c r="F58" s="52">
        <v>0</v>
      </c>
      <c r="G58" s="52">
        <v>1310912</v>
      </c>
      <c r="H58" s="52"/>
      <c r="I58" s="52"/>
      <c r="J58" s="52"/>
      <c r="K58" s="52"/>
      <c r="L58" s="52">
        <f>M58+O58</f>
        <v>420130.67</v>
      </c>
      <c r="M58" s="52">
        <v>0</v>
      </c>
      <c r="N58" s="52">
        <v>0</v>
      </c>
      <c r="O58" s="52">
        <v>420130.67</v>
      </c>
      <c r="P58" s="58">
        <f t="shared" ref="P58:P61" si="38">L58/D58*100</f>
        <v>32.04873172264805</v>
      </c>
      <c r="Q58" s="58"/>
      <c r="R58" s="58"/>
      <c r="S58" s="58">
        <f t="shared" si="37"/>
        <v>32.04873172264805</v>
      </c>
      <c r="T58" s="58"/>
      <c r="U58" s="111" t="s">
        <v>452</v>
      </c>
    </row>
    <row r="59" spans="1:21" s="23" customFormat="1" ht="46.5" hidden="1" customHeight="1">
      <c r="A59" s="136"/>
      <c r="B59" s="138"/>
      <c r="C59" s="76" t="s">
        <v>312</v>
      </c>
      <c r="D59" s="52">
        <f>SUM(E59:G59)</f>
        <v>3939965</v>
      </c>
      <c r="E59" s="52">
        <v>0</v>
      </c>
      <c r="F59" s="52">
        <v>0</v>
      </c>
      <c r="G59" s="52">
        <v>3939965</v>
      </c>
      <c r="H59" s="58">
        <f>I59+J59+K59</f>
        <v>4653525</v>
      </c>
      <c r="I59" s="58">
        <v>0</v>
      </c>
      <c r="J59" s="58">
        <v>0</v>
      </c>
      <c r="K59" s="58">
        <v>4653525</v>
      </c>
      <c r="L59" s="52">
        <f>M59+O59</f>
        <v>3719291.89</v>
      </c>
      <c r="M59" s="52">
        <v>0</v>
      </c>
      <c r="N59" s="52">
        <v>0</v>
      </c>
      <c r="O59" s="52">
        <v>3719291.89</v>
      </c>
      <c r="P59" s="58">
        <f t="shared" si="38"/>
        <v>94.399109890570102</v>
      </c>
      <c r="Q59" s="58"/>
      <c r="R59" s="58"/>
      <c r="S59" s="58">
        <f t="shared" si="37"/>
        <v>94.399109890570102</v>
      </c>
      <c r="T59" s="58">
        <v>100</v>
      </c>
      <c r="U59" s="77"/>
    </row>
    <row r="60" spans="1:21" s="23" customFormat="1" ht="37.5" hidden="1" customHeight="1">
      <c r="A60" s="112" t="s">
        <v>102</v>
      </c>
      <c r="B60" s="111" t="s">
        <v>273</v>
      </c>
      <c r="C60" s="76" t="s">
        <v>312</v>
      </c>
      <c r="D60" s="52">
        <f t="shared" ref="D60:D61" si="39">SUM(E60:G60)</f>
        <v>58524690</v>
      </c>
      <c r="E60" s="52">
        <v>0</v>
      </c>
      <c r="F60" s="52">
        <v>0</v>
      </c>
      <c r="G60" s="52">
        <v>58524690</v>
      </c>
      <c r="H60" s="58">
        <f>I60+J60+K60</f>
        <v>47317541</v>
      </c>
      <c r="I60" s="58">
        <v>0</v>
      </c>
      <c r="J60" s="58">
        <v>0</v>
      </c>
      <c r="K60" s="58">
        <v>47317541</v>
      </c>
      <c r="L60" s="52">
        <f t="shared" ref="L60:L61" si="40">M60+O60</f>
        <v>58285340.770000003</v>
      </c>
      <c r="M60" s="52">
        <v>0</v>
      </c>
      <c r="N60" s="52">
        <v>0</v>
      </c>
      <c r="O60" s="52">
        <v>58285340.770000003</v>
      </c>
      <c r="P60" s="58">
        <f t="shared" si="38"/>
        <v>99.591028623987583</v>
      </c>
      <c r="Q60" s="58"/>
      <c r="R60" s="58"/>
      <c r="S60" s="58">
        <f t="shared" si="37"/>
        <v>99.591028623987583</v>
      </c>
      <c r="T60" s="58">
        <v>100</v>
      </c>
      <c r="U60" s="68"/>
    </row>
    <row r="61" spans="1:21" s="23" customFormat="1" ht="80.25" hidden="1" customHeight="1">
      <c r="A61" s="112" t="s">
        <v>103</v>
      </c>
      <c r="B61" s="111" t="s">
        <v>274</v>
      </c>
      <c r="C61" s="76" t="s">
        <v>313</v>
      </c>
      <c r="D61" s="52">
        <f t="shared" si="39"/>
        <v>9751746</v>
      </c>
      <c r="E61" s="52">
        <v>0</v>
      </c>
      <c r="F61" s="52">
        <v>0</v>
      </c>
      <c r="G61" s="52">
        <v>9751746</v>
      </c>
      <c r="H61" s="58">
        <f>I61+J61+K61</f>
        <v>10266821</v>
      </c>
      <c r="I61" s="58">
        <v>0</v>
      </c>
      <c r="J61" s="58">
        <v>0</v>
      </c>
      <c r="K61" s="58">
        <v>10266821</v>
      </c>
      <c r="L61" s="52">
        <f t="shared" si="40"/>
        <v>9672529.5800000001</v>
      </c>
      <c r="M61" s="52">
        <v>0</v>
      </c>
      <c r="N61" s="52">
        <v>0</v>
      </c>
      <c r="O61" s="52">
        <v>9672529.5800000001</v>
      </c>
      <c r="P61" s="58">
        <f t="shared" si="38"/>
        <v>99.187669367106153</v>
      </c>
      <c r="Q61" s="58"/>
      <c r="R61" s="58"/>
      <c r="S61" s="58">
        <f t="shared" si="37"/>
        <v>99.187669367106153</v>
      </c>
      <c r="T61" s="58">
        <v>100</v>
      </c>
      <c r="U61" s="68"/>
    </row>
    <row r="62" spans="1:21" s="23" customFormat="1" ht="24.75" hidden="1" customHeight="1">
      <c r="A62" s="176" t="s">
        <v>10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8"/>
    </row>
    <row r="63" spans="1:21" s="23" customFormat="1" ht="45.75" hidden="1" customHeight="1">
      <c r="A63" s="61" t="s">
        <v>104</v>
      </c>
      <c r="B63" s="141" t="s">
        <v>28</v>
      </c>
      <c r="C63" s="142"/>
      <c r="D63" s="62">
        <f t="shared" ref="D63" si="41">D64+D66</f>
        <v>58704700</v>
      </c>
      <c r="E63" s="62">
        <f t="shared" ref="E63:O63" si="42">E64+E66</f>
        <v>0</v>
      </c>
      <c r="F63" s="62">
        <f t="shared" si="42"/>
        <v>0</v>
      </c>
      <c r="G63" s="62">
        <f t="shared" si="42"/>
        <v>58704700</v>
      </c>
      <c r="H63" s="62">
        <f t="shared" si="42"/>
        <v>47180589</v>
      </c>
      <c r="I63" s="62">
        <f t="shared" si="42"/>
        <v>0</v>
      </c>
      <c r="J63" s="62">
        <f t="shared" si="42"/>
        <v>0</v>
      </c>
      <c r="K63" s="62">
        <f t="shared" si="42"/>
        <v>47180589</v>
      </c>
      <c r="L63" s="62">
        <f t="shared" si="42"/>
        <v>58429697.950000003</v>
      </c>
      <c r="M63" s="62">
        <f t="shared" si="42"/>
        <v>0</v>
      </c>
      <c r="N63" s="62">
        <f t="shared" si="42"/>
        <v>0</v>
      </c>
      <c r="O63" s="62">
        <f t="shared" si="42"/>
        <v>58429697.950000003</v>
      </c>
      <c r="P63" s="57">
        <f>L63/D63*100</f>
        <v>99.531550199558126</v>
      </c>
      <c r="Q63" s="57"/>
      <c r="R63" s="57"/>
      <c r="S63" s="57">
        <f t="shared" ref="S63:S67" si="43">O63/G63*100</f>
        <v>99.531550199558126</v>
      </c>
      <c r="T63" s="58"/>
      <c r="U63" s="59"/>
    </row>
    <row r="64" spans="1:21" s="23" customFormat="1" ht="47.25" hidden="1" customHeight="1">
      <c r="A64" s="61" t="s">
        <v>105</v>
      </c>
      <c r="B64" s="108" t="s">
        <v>70</v>
      </c>
      <c r="C64" s="76"/>
      <c r="D64" s="62">
        <f>D65</f>
        <v>57124700</v>
      </c>
      <c r="E64" s="62">
        <f t="shared" ref="E64:K64" si="44">E65</f>
        <v>0</v>
      </c>
      <c r="F64" s="62">
        <f t="shared" si="44"/>
        <v>0</v>
      </c>
      <c r="G64" s="62">
        <f t="shared" si="44"/>
        <v>57124700</v>
      </c>
      <c r="H64" s="62">
        <f t="shared" si="44"/>
        <v>47180589</v>
      </c>
      <c r="I64" s="62">
        <f t="shared" si="44"/>
        <v>0</v>
      </c>
      <c r="J64" s="62">
        <f t="shared" si="44"/>
        <v>0</v>
      </c>
      <c r="K64" s="62">
        <f t="shared" si="44"/>
        <v>47180589</v>
      </c>
      <c r="L64" s="62">
        <f t="shared" ref="L64:O64" si="45">L65</f>
        <v>56861497.950000003</v>
      </c>
      <c r="M64" s="62">
        <f t="shared" si="45"/>
        <v>0</v>
      </c>
      <c r="N64" s="62">
        <f t="shared" si="45"/>
        <v>0</v>
      </c>
      <c r="O64" s="62">
        <f t="shared" si="45"/>
        <v>56861497.950000003</v>
      </c>
      <c r="P64" s="57">
        <f t="shared" ref="P64:P67" si="46">L64/D64*100</f>
        <v>99.539250009190425</v>
      </c>
      <c r="Q64" s="57"/>
      <c r="R64" s="57"/>
      <c r="S64" s="57">
        <f t="shared" si="43"/>
        <v>99.539250009190425</v>
      </c>
      <c r="T64" s="58"/>
      <c r="U64" s="59"/>
    </row>
    <row r="65" spans="1:21" s="23" customFormat="1" ht="37.5" hidden="1" customHeight="1">
      <c r="A65" s="112" t="s">
        <v>106</v>
      </c>
      <c r="B65" s="117" t="s">
        <v>66</v>
      </c>
      <c r="C65" s="76" t="s">
        <v>4</v>
      </c>
      <c r="D65" s="52">
        <f>E65+G65</f>
        <v>57124700</v>
      </c>
      <c r="E65" s="52">
        <v>0</v>
      </c>
      <c r="F65" s="52">
        <v>0</v>
      </c>
      <c r="G65" s="52">
        <v>57124700</v>
      </c>
      <c r="H65" s="52">
        <f>I65+J65+K65</f>
        <v>47180589</v>
      </c>
      <c r="I65" s="52">
        <v>0</v>
      </c>
      <c r="J65" s="52">
        <v>0</v>
      </c>
      <c r="K65" s="52">
        <v>47180589</v>
      </c>
      <c r="L65" s="52">
        <f t="shared" ref="L65:L67" si="47">M65+O65</f>
        <v>56861497.950000003</v>
      </c>
      <c r="M65" s="52">
        <v>0</v>
      </c>
      <c r="N65" s="52">
        <v>0</v>
      </c>
      <c r="O65" s="52">
        <v>56861497.950000003</v>
      </c>
      <c r="P65" s="58">
        <f t="shared" si="46"/>
        <v>99.539250009190425</v>
      </c>
      <c r="Q65" s="58"/>
      <c r="R65" s="58"/>
      <c r="S65" s="58">
        <f t="shared" si="43"/>
        <v>99.539250009190425</v>
      </c>
      <c r="T65" s="58"/>
      <c r="U65" s="70"/>
    </row>
    <row r="66" spans="1:21" s="23" customFormat="1" ht="72" hidden="1" customHeight="1">
      <c r="A66" s="61" t="s">
        <v>339</v>
      </c>
      <c r="B66" s="108" t="s">
        <v>73</v>
      </c>
      <c r="C66" s="78"/>
      <c r="D66" s="62">
        <f>D67</f>
        <v>1580000</v>
      </c>
      <c r="E66" s="62">
        <f>E67</f>
        <v>0</v>
      </c>
      <c r="F66" s="62">
        <f>F67</f>
        <v>0</v>
      </c>
      <c r="G66" s="62">
        <f>G67</f>
        <v>1580000</v>
      </c>
      <c r="H66" s="52">
        <f t="shared" ref="H66:H67" si="48">I66+J66+K66</f>
        <v>0</v>
      </c>
      <c r="I66" s="62">
        <v>0</v>
      </c>
      <c r="J66" s="62">
        <v>0</v>
      </c>
      <c r="K66" s="62">
        <v>0</v>
      </c>
      <c r="L66" s="62">
        <f t="shared" ref="L66:O66" si="49">L67</f>
        <v>1568200</v>
      </c>
      <c r="M66" s="62">
        <f t="shared" si="49"/>
        <v>0</v>
      </c>
      <c r="N66" s="62">
        <f t="shared" si="49"/>
        <v>0</v>
      </c>
      <c r="O66" s="62">
        <f t="shared" si="49"/>
        <v>1568200</v>
      </c>
      <c r="P66" s="57">
        <f t="shared" si="46"/>
        <v>99.25316455696202</v>
      </c>
      <c r="Q66" s="57"/>
      <c r="R66" s="57"/>
      <c r="S66" s="57">
        <f t="shared" si="43"/>
        <v>99.25316455696202</v>
      </c>
      <c r="T66" s="58"/>
      <c r="U66" s="59"/>
    </row>
    <row r="67" spans="1:21" s="23" customFormat="1" ht="63" hidden="1" customHeight="1">
      <c r="A67" s="61" t="s">
        <v>340</v>
      </c>
      <c r="B67" s="117" t="s">
        <v>288</v>
      </c>
      <c r="C67" s="76" t="s">
        <v>4</v>
      </c>
      <c r="D67" s="52">
        <f>E67+G67</f>
        <v>1580000</v>
      </c>
      <c r="E67" s="52">
        <v>0</v>
      </c>
      <c r="F67" s="52">
        <v>0</v>
      </c>
      <c r="G67" s="52">
        <v>1580000</v>
      </c>
      <c r="H67" s="52">
        <f t="shared" si="48"/>
        <v>0</v>
      </c>
      <c r="I67" s="52">
        <v>0</v>
      </c>
      <c r="J67" s="52">
        <v>0</v>
      </c>
      <c r="K67" s="52">
        <v>0</v>
      </c>
      <c r="L67" s="52">
        <f t="shared" si="47"/>
        <v>1568200</v>
      </c>
      <c r="M67" s="58">
        <v>0</v>
      </c>
      <c r="N67" s="58">
        <v>0</v>
      </c>
      <c r="O67" s="58">
        <v>1568200</v>
      </c>
      <c r="P67" s="58">
        <f t="shared" si="46"/>
        <v>99.25316455696202</v>
      </c>
      <c r="Q67" s="57"/>
      <c r="R67" s="57"/>
      <c r="S67" s="58">
        <f t="shared" si="43"/>
        <v>99.25316455696202</v>
      </c>
      <c r="T67" s="58"/>
      <c r="U67" s="59"/>
    </row>
    <row r="68" spans="1:21" s="24" customFormat="1" ht="30.75" hidden="1" customHeight="1">
      <c r="A68" s="176" t="s">
        <v>12</v>
      </c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79"/>
      <c r="U68" s="80"/>
    </row>
    <row r="69" spans="1:21" s="1" customFormat="1" ht="49.5" hidden="1" customHeight="1">
      <c r="A69" s="61" t="s">
        <v>51</v>
      </c>
      <c r="B69" s="149" t="s">
        <v>29</v>
      </c>
      <c r="C69" s="149"/>
      <c r="D69" s="72">
        <f t="shared" ref="D69:O69" si="50">D70+D80</f>
        <v>554380384</v>
      </c>
      <c r="E69" s="72">
        <f t="shared" si="50"/>
        <v>25263471</v>
      </c>
      <c r="F69" s="72">
        <f t="shared" si="50"/>
        <v>0</v>
      </c>
      <c r="G69" s="72">
        <f t="shared" si="50"/>
        <v>529116913</v>
      </c>
      <c r="H69" s="72">
        <f t="shared" si="50"/>
        <v>385187966</v>
      </c>
      <c r="I69" s="72">
        <f t="shared" si="50"/>
        <v>23343019</v>
      </c>
      <c r="J69" s="72">
        <f t="shared" si="50"/>
        <v>0</v>
      </c>
      <c r="K69" s="72">
        <f t="shared" si="50"/>
        <v>361844947</v>
      </c>
      <c r="L69" s="72">
        <f t="shared" si="50"/>
        <v>553004828.72000003</v>
      </c>
      <c r="M69" s="72">
        <f t="shared" si="50"/>
        <v>25263398</v>
      </c>
      <c r="N69" s="72">
        <f t="shared" si="50"/>
        <v>0</v>
      </c>
      <c r="O69" s="72">
        <f t="shared" si="50"/>
        <v>527741430.72000003</v>
      </c>
      <c r="P69" s="57">
        <f>L69/D69*100</f>
        <v>99.751875189003798</v>
      </c>
      <c r="Q69" s="57">
        <f t="shared" ref="Q69:S69" si="51">M69/E69*100</f>
        <v>99.999711045247892</v>
      </c>
      <c r="R69" s="57"/>
      <c r="S69" s="57">
        <f t="shared" si="51"/>
        <v>99.740041898830782</v>
      </c>
      <c r="T69" s="58"/>
      <c r="U69" s="60"/>
    </row>
    <row r="70" spans="1:21" s="1" customFormat="1" ht="79.5" hidden="1" customHeight="1">
      <c r="A70" s="61" t="s">
        <v>20</v>
      </c>
      <c r="B70" s="108" t="s">
        <v>75</v>
      </c>
      <c r="C70" s="108"/>
      <c r="D70" s="72">
        <f>SUM(D71:D79)</f>
        <v>487062814</v>
      </c>
      <c r="E70" s="72">
        <f t="shared" ref="E70:G70" si="52">SUM(E71:E79)</f>
        <v>22947071</v>
      </c>
      <c r="F70" s="72">
        <f t="shared" si="52"/>
        <v>0</v>
      </c>
      <c r="G70" s="72">
        <f t="shared" si="52"/>
        <v>464115743</v>
      </c>
      <c r="H70" s="72">
        <f t="shared" ref="H70:O70" si="53">SUM(H71:H79)</f>
        <v>368186472</v>
      </c>
      <c r="I70" s="72">
        <f t="shared" si="53"/>
        <v>20769019</v>
      </c>
      <c r="J70" s="72">
        <f t="shared" si="53"/>
        <v>0</v>
      </c>
      <c r="K70" s="72">
        <f t="shared" si="53"/>
        <v>347417453</v>
      </c>
      <c r="L70" s="72">
        <f t="shared" si="53"/>
        <v>486579757.19999999</v>
      </c>
      <c r="M70" s="72">
        <f t="shared" si="53"/>
        <v>22947070.100000001</v>
      </c>
      <c r="N70" s="72">
        <f t="shared" si="53"/>
        <v>0</v>
      </c>
      <c r="O70" s="72">
        <f t="shared" si="53"/>
        <v>463632687.10000002</v>
      </c>
      <c r="P70" s="57">
        <f t="shared" ref="P70:P85" si="54">L70/D70*100</f>
        <v>99.900822484058494</v>
      </c>
      <c r="Q70" s="57">
        <f t="shared" ref="Q70:Q84" si="55">M70/E70*100</f>
        <v>99.999996077930817</v>
      </c>
      <c r="R70" s="57"/>
      <c r="S70" s="57">
        <f t="shared" ref="S70:S77" si="56">O70/G70*100</f>
        <v>99.895919087579841</v>
      </c>
      <c r="T70" s="58"/>
      <c r="U70" s="60"/>
    </row>
    <row r="71" spans="1:21" s="1" customFormat="1" ht="40.5" hidden="1" customHeight="1">
      <c r="A71" s="135" t="s">
        <v>107</v>
      </c>
      <c r="B71" s="146" t="s">
        <v>178</v>
      </c>
      <c r="C71" s="65" t="s">
        <v>5</v>
      </c>
      <c r="D71" s="52">
        <f>SUM(E71:G71)</f>
        <v>299170</v>
      </c>
      <c r="E71" s="52">
        <v>0</v>
      </c>
      <c r="F71" s="52">
        <v>0</v>
      </c>
      <c r="G71" s="52">
        <v>299170</v>
      </c>
      <c r="H71" s="52">
        <f t="shared" ref="H71:H76" si="57">I71+J71+K71</f>
        <v>276070</v>
      </c>
      <c r="I71" s="52">
        <v>0</v>
      </c>
      <c r="J71" s="52">
        <v>0</v>
      </c>
      <c r="K71" s="52">
        <v>276070</v>
      </c>
      <c r="L71" s="58">
        <f t="shared" ref="L71:L75" si="58">SUM(M71:O71)</f>
        <v>299170</v>
      </c>
      <c r="M71" s="58">
        <v>0</v>
      </c>
      <c r="N71" s="58">
        <v>0</v>
      </c>
      <c r="O71" s="58">
        <v>299170</v>
      </c>
      <c r="P71" s="58">
        <f t="shared" si="54"/>
        <v>100</v>
      </c>
      <c r="Q71" s="57"/>
      <c r="R71" s="57"/>
      <c r="S71" s="58">
        <f t="shared" si="56"/>
        <v>100</v>
      </c>
      <c r="T71" s="58"/>
      <c r="U71" s="60"/>
    </row>
    <row r="72" spans="1:21" s="1" customFormat="1" ht="40.5" hidden="1" customHeight="1">
      <c r="A72" s="145"/>
      <c r="B72" s="147"/>
      <c r="C72" s="65" t="s">
        <v>6</v>
      </c>
      <c r="D72" s="52">
        <f t="shared" ref="D72:D79" si="59">SUM(E72:G72)</f>
        <v>1823079</v>
      </c>
      <c r="E72" s="52">
        <v>0</v>
      </c>
      <c r="F72" s="52">
        <v>0</v>
      </c>
      <c r="G72" s="52">
        <v>1823079</v>
      </c>
      <c r="H72" s="52">
        <f t="shared" si="57"/>
        <v>1557254</v>
      </c>
      <c r="I72" s="52">
        <v>0</v>
      </c>
      <c r="J72" s="52">
        <v>0</v>
      </c>
      <c r="K72" s="52">
        <v>1557254</v>
      </c>
      <c r="L72" s="58">
        <f t="shared" si="58"/>
        <v>1810580.3</v>
      </c>
      <c r="M72" s="58">
        <v>0</v>
      </c>
      <c r="N72" s="58">
        <v>0</v>
      </c>
      <c r="O72" s="58">
        <v>1810580.3</v>
      </c>
      <c r="P72" s="58">
        <f t="shared" si="54"/>
        <v>99.314418080620754</v>
      </c>
      <c r="Q72" s="57"/>
      <c r="R72" s="57"/>
      <c r="S72" s="58">
        <f t="shared" si="56"/>
        <v>99.314418080620754</v>
      </c>
      <c r="T72" s="58"/>
      <c r="U72" s="68"/>
    </row>
    <row r="73" spans="1:21" s="1" customFormat="1" ht="37.5" hidden="1" customHeight="1">
      <c r="A73" s="112" t="s">
        <v>108</v>
      </c>
      <c r="B73" s="117" t="s">
        <v>76</v>
      </c>
      <c r="C73" s="65" t="s">
        <v>6</v>
      </c>
      <c r="D73" s="52">
        <f t="shared" si="59"/>
        <v>243760</v>
      </c>
      <c r="E73" s="52">
        <v>0</v>
      </c>
      <c r="F73" s="52">
        <v>0</v>
      </c>
      <c r="G73" s="52">
        <v>243760</v>
      </c>
      <c r="H73" s="52">
        <f t="shared" si="57"/>
        <v>243760</v>
      </c>
      <c r="I73" s="52">
        <v>0</v>
      </c>
      <c r="J73" s="52">
        <v>0</v>
      </c>
      <c r="K73" s="52">
        <v>243760</v>
      </c>
      <c r="L73" s="58">
        <f t="shared" si="58"/>
        <v>242930.74</v>
      </c>
      <c r="M73" s="58">
        <v>0</v>
      </c>
      <c r="N73" s="58">
        <v>0</v>
      </c>
      <c r="O73" s="52">
        <v>242930.74</v>
      </c>
      <c r="P73" s="58">
        <f t="shared" si="54"/>
        <v>99.659804725959958</v>
      </c>
      <c r="Q73" s="57"/>
      <c r="R73" s="57"/>
      <c r="S73" s="58">
        <f t="shared" si="56"/>
        <v>99.659804725959958</v>
      </c>
      <c r="T73" s="58"/>
      <c r="U73" s="68"/>
    </row>
    <row r="74" spans="1:21" s="1" customFormat="1" ht="81" hidden="1" customHeight="1">
      <c r="A74" s="112" t="s">
        <v>109</v>
      </c>
      <c r="B74" s="117" t="s">
        <v>45</v>
      </c>
      <c r="C74" s="65" t="s">
        <v>6</v>
      </c>
      <c r="D74" s="52">
        <f t="shared" si="59"/>
        <v>2018838</v>
      </c>
      <c r="E74" s="52">
        <v>1413187</v>
      </c>
      <c r="F74" s="52">
        <v>0</v>
      </c>
      <c r="G74" s="52">
        <v>605651</v>
      </c>
      <c r="H74" s="52">
        <f t="shared" si="57"/>
        <v>1549341</v>
      </c>
      <c r="I74" s="52">
        <v>1084539</v>
      </c>
      <c r="J74" s="52">
        <v>0</v>
      </c>
      <c r="K74" s="52">
        <v>464802</v>
      </c>
      <c r="L74" s="58">
        <f>SUM(M74:O74)</f>
        <v>2018837.1</v>
      </c>
      <c r="M74" s="58">
        <v>1413186.1</v>
      </c>
      <c r="N74" s="58">
        <v>0</v>
      </c>
      <c r="O74" s="52">
        <v>605651</v>
      </c>
      <c r="P74" s="58">
        <f t="shared" si="54"/>
        <v>99.999955419899962</v>
      </c>
      <c r="Q74" s="58">
        <f t="shared" si="55"/>
        <v>99.999936314160834</v>
      </c>
      <c r="R74" s="57"/>
      <c r="S74" s="58">
        <f t="shared" si="56"/>
        <v>100</v>
      </c>
      <c r="T74" s="58">
        <f>Q74</f>
        <v>99.999936314160834</v>
      </c>
      <c r="U74" s="68"/>
    </row>
    <row r="75" spans="1:21" s="1" customFormat="1" ht="45.75" hidden="1" customHeight="1">
      <c r="A75" s="112" t="s">
        <v>359</v>
      </c>
      <c r="B75" s="117" t="s">
        <v>65</v>
      </c>
      <c r="C75" s="65" t="s">
        <v>6</v>
      </c>
      <c r="D75" s="52">
        <f t="shared" si="59"/>
        <v>460213762</v>
      </c>
      <c r="E75" s="52">
        <v>0</v>
      </c>
      <c r="F75" s="52">
        <v>0</v>
      </c>
      <c r="G75" s="52">
        <v>460213762</v>
      </c>
      <c r="H75" s="52">
        <f t="shared" si="57"/>
        <v>344139045</v>
      </c>
      <c r="I75" s="52">
        <v>0</v>
      </c>
      <c r="J75" s="52">
        <v>0</v>
      </c>
      <c r="K75" s="52">
        <v>344139045</v>
      </c>
      <c r="L75" s="58">
        <f t="shared" si="58"/>
        <v>459744034.06</v>
      </c>
      <c r="M75" s="58">
        <v>0</v>
      </c>
      <c r="N75" s="58">
        <v>0</v>
      </c>
      <c r="O75" s="58">
        <v>459744034.06</v>
      </c>
      <c r="P75" s="58">
        <f t="shared" si="54"/>
        <v>99.897932661127157</v>
      </c>
      <c r="Q75" s="58"/>
      <c r="R75" s="57"/>
      <c r="S75" s="58">
        <f t="shared" si="56"/>
        <v>99.897932661127157</v>
      </c>
      <c r="T75" s="58">
        <f t="shared" ref="T75:T79" si="60">Q75</f>
        <v>0</v>
      </c>
      <c r="U75" s="68"/>
    </row>
    <row r="76" spans="1:21" s="1" customFormat="1" ht="177" hidden="1" customHeight="1">
      <c r="A76" s="112" t="s">
        <v>110</v>
      </c>
      <c r="B76" s="117" t="s">
        <v>179</v>
      </c>
      <c r="C76" s="65" t="s">
        <v>6</v>
      </c>
      <c r="D76" s="52">
        <f t="shared" si="59"/>
        <v>16397700</v>
      </c>
      <c r="E76" s="52">
        <v>15577800</v>
      </c>
      <c r="F76" s="52">
        <v>0</v>
      </c>
      <c r="G76" s="52">
        <v>819900</v>
      </c>
      <c r="H76" s="52">
        <f t="shared" si="57"/>
        <v>14654497</v>
      </c>
      <c r="I76" s="52">
        <v>14028396</v>
      </c>
      <c r="J76" s="52">
        <v>0</v>
      </c>
      <c r="K76" s="52">
        <v>626101</v>
      </c>
      <c r="L76" s="58">
        <f>SUM(M76:O76)</f>
        <v>16397700</v>
      </c>
      <c r="M76" s="52">
        <v>15577800</v>
      </c>
      <c r="N76" s="58">
        <v>0</v>
      </c>
      <c r="O76" s="52">
        <v>819900</v>
      </c>
      <c r="P76" s="58">
        <f t="shared" si="54"/>
        <v>100</v>
      </c>
      <c r="Q76" s="58">
        <f t="shared" si="55"/>
        <v>100</v>
      </c>
      <c r="R76" s="57"/>
      <c r="S76" s="58">
        <f t="shared" si="56"/>
        <v>100</v>
      </c>
      <c r="T76" s="58">
        <f t="shared" si="60"/>
        <v>100</v>
      </c>
      <c r="U76" s="68"/>
    </row>
    <row r="77" spans="1:21" s="1" customFormat="1" ht="78.75" hidden="1" customHeight="1">
      <c r="A77" s="112" t="s">
        <v>111</v>
      </c>
      <c r="B77" s="117" t="s">
        <v>289</v>
      </c>
      <c r="C77" s="65" t="s">
        <v>6</v>
      </c>
      <c r="D77" s="52">
        <f t="shared" si="59"/>
        <v>2208421</v>
      </c>
      <c r="E77" s="52">
        <v>2098000</v>
      </c>
      <c r="F77" s="52">
        <v>0</v>
      </c>
      <c r="G77" s="52">
        <v>110421</v>
      </c>
      <c r="H77" s="52">
        <f t="shared" ref="H77:H83" si="61">I77+J77+K77</f>
        <v>1908421</v>
      </c>
      <c r="I77" s="52">
        <v>1798000</v>
      </c>
      <c r="J77" s="52">
        <v>0</v>
      </c>
      <c r="K77" s="52">
        <v>110421</v>
      </c>
      <c r="L77" s="58">
        <f>SUM(M77:O77)</f>
        <v>2208421</v>
      </c>
      <c r="M77" s="52">
        <v>2098000</v>
      </c>
      <c r="N77" s="58">
        <v>0</v>
      </c>
      <c r="O77" s="52">
        <v>110421</v>
      </c>
      <c r="P77" s="58">
        <f t="shared" si="54"/>
        <v>100</v>
      </c>
      <c r="Q77" s="58">
        <f t="shared" si="55"/>
        <v>100</v>
      </c>
      <c r="R77" s="57"/>
      <c r="S77" s="58">
        <f t="shared" si="56"/>
        <v>100</v>
      </c>
      <c r="T77" s="58">
        <f t="shared" si="60"/>
        <v>100</v>
      </c>
      <c r="U77" s="68"/>
    </row>
    <row r="78" spans="1:21" s="1" customFormat="1" ht="75" hidden="1">
      <c r="A78" s="112" t="s">
        <v>160</v>
      </c>
      <c r="B78" s="117" t="s">
        <v>310</v>
      </c>
      <c r="C78" s="65" t="s">
        <v>6</v>
      </c>
      <c r="D78" s="52">
        <f t="shared" si="59"/>
        <v>3798084</v>
      </c>
      <c r="E78" s="52">
        <v>3798084</v>
      </c>
      <c r="F78" s="52">
        <v>0</v>
      </c>
      <c r="G78" s="52">
        <v>0</v>
      </c>
      <c r="H78" s="52">
        <f t="shared" si="61"/>
        <v>3798084</v>
      </c>
      <c r="I78" s="52">
        <v>3798084</v>
      </c>
      <c r="J78" s="52">
        <v>0</v>
      </c>
      <c r="K78" s="52">
        <v>0</v>
      </c>
      <c r="L78" s="58">
        <f>SUM(M78:O78)</f>
        <v>3798084</v>
      </c>
      <c r="M78" s="58">
        <v>3798084</v>
      </c>
      <c r="N78" s="58">
        <v>0</v>
      </c>
      <c r="O78" s="58">
        <v>0</v>
      </c>
      <c r="P78" s="58">
        <f t="shared" si="54"/>
        <v>100</v>
      </c>
      <c r="Q78" s="58">
        <f t="shared" si="55"/>
        <v>100</v>
      </c>
      <c r="R78" s="58"/>
      <c r="S78" s="58"/>
      <c r="T78" s="58">
        <f t="shared" si="60"/>
        <v>100</v>
      </c>
      <c r="U78" s="68"/>
    </row>
    <row r="79" spans="1:21" s="1" customFormat="1" ht="93.75" hidden="1">
      <c r="A79" s="112" t="s">
        <v>314</v>
      </c>
      <c r="B79" s="117" t="s">
        <v>322</v>
      </c>
      <c r="C79" s="65" t="s">
        <v>6</v>
      </c>
      <c r="D79" s="81">
        <f t="shared" si="59"/>
        <v>60000</v>
      </c>
      <c r="E79" s="81">
        <v>60000</v>
      </c>
      <c r="F79" s="81">
        <v>0</v>
      </c>
      <c r="G79" s="81">
        <v>0</v>
      </c>
      <c r="H79" s="81">
        <f t="shared" si="61"/>
        <v>60000</v>
      </c>
      <c r="I79" s="81">
        <v>60000</v>
      </c>
      <c r="J79" s="81">
        <v>0</v>
      </c>
      <c r="K79" s="81">
        <v>0</v>
      </c>
      <c r="L79" s="82">
        <f>SUM(M79:O79)</f>
        <v>60000</v>
      </c>
      <c r="M79" s="82">
        <v>60000</v>
      </c>
      <c r="N79" s="82">
        <v>0</v>
      </c>
      <c r="O79" s="82">
        <v>0</v>
      </c>
      <c r="P79" s="58">
        <f t="shared" si="54"/>
        <v>100</v>
      </c>
      <c r="Q79" s="58">
        <f t="shared" si="55"/>
        <v>100</v>
      </c>
      <c r="R79" s="58"/>
      <c r="S79" s="58"/>
      <c r="T79" s="58">
        <f t="shared" si="60"/>
        <v>100</v>
      </c>
      <c r="U79" s="68"/>
    </row>
    <row r="80" spans="1:21" s="23" customFormat="1" ht="83.25" hidden="1" customHeight="1">
      <c r="A80" s="61" t="s">
        <v>21</v>
      </c>
      <c r="B80" s="108" t="s">
        <v>77</v>
      </c>
      <c r="C80" s="64"/>
      <c r="D80" s="62">
        <f>SUM(D81:D85)</f>
        <v>67317570</v>
      </c>
      <c r="E80" s="62">
        <f t="shared" ref="E80:O80" si="62">SUM(E81:E85)</f>
        <v>2316400</v>
      </c>
      <c r="F80" s="62">
        <f t="shared" si="62"/>
        <v>0</v>
      </c>
      <c r="G80" s="62">
        <f t="shared" si="62"/>
        <v>65001170</v>
      </c>
      <c r="H80" s="62">
        <f t="shared" si="62"/>
        <v>17001494</v>
      </c>
      <c r="I80" s="62">
        <f t="shared" si="62"/>
        <v>2574000</v>
      </c>
      <c r="J80" s="62">
        <f t="shared" si="62"/>
        <v>0</v>
      </c>
      <c r="K80" s="62">
        <f t="shared" si="62"/>
        <v>14427494</v>
      </c>
      <c r="L80" s="62">
        <f t="shared" si="62"/>
        <v>66425071.519999996</v>
      </c>
      <c r="M80" s="62">
        <f t="shared" si="62"/>
        <v>2316327.9</v>
      </c>
      <c r="N80" s="62">
        <f t="shared" si="62"/>
        <v>0</v>
      </c>
      <c r="O80" s="62">
        <f t="shared" si="62"/>
        <v>64108743.619999997</v>
      </c>
      <c r="P80" s="57">
        <f t="shared" si="54"/>
        <v>98.674196825583564</v>
      </c>
      <c r="Q80" s="57">
        <f t="shared" si="55"/>
        <v>99.996887411500595</v>
      </c>
      <c r="R80" s="58"/>
      <c r="S80" s="57">
        <f t="shared" ref="S80:S85" si="63">O80/G80*100</f>
        <v>98.627061051362602</v>
      </c>
      <c r="T80" s="58"/>
      <c r="U80" s="68"/>
    </row>
    <row r="81" spans="1:21" s="1" customFormat="1" ht="39.75" hidden="1" customHeight="1">
      <c r="A81" s="112" t="s">
        <v>112</v>
      </c>
      <c r="B81" s="117" t="s">
        <v>78</v>
      </c>
      <c r="C81" s="65" t="s">
        <v>6</v>
      </c>
      <c r="D81" s="52">
        <f>SUM(E81:G81)</f>
        <v>17975200</v>
      </c>
      <c r="E81" s="52">
        <v>0</v>
      </c>
      <c r="F81" s="52">
        <v>0</v>
      </c>
      <c r="G81" s="52">
        <v>17975200</v>
      </c>
      <c r="H81" s="52">
        <f t="shared" si="61"/>
        <v>13241800</v>
      </c>
      <c r="I81" s="52">
        <v>0</v>
      </c>
      <c r="J81" s="52">
        <v>0</v>
      </c>
      <c r="K81" s="52">
        <v>13241800</v>
      </c>
      <c r="L81" s="58">
        <f>M81+O81</f>
        <v>17937976.25</v>
      </c>
      <c r="M81" s="58">
        <v>0</v>
      </c>
      <c r="N81" s="58">
        <v>0</v>
      </c>
      <c r="O81" s="58">
        <v>17937976.25</v>
      </c>
      <c r="P81" s="58">
        <f t="shared" si="54"/>
        <v>99.792916073256492</v>
      </c>
      <c r="Q81" s="57"/>
      <c r="R81" s="58"/>
      <c r="S81" s="58">
        <f t="shared" si="63"/>
        <v>99.792916073256492</v>
      </c>
      <c r="T81" s="58"/>
      <c r="U81" s="68"/>
    </row>
    <row r="82" spans="1:21" s="1" customFormat="1" ht="45.75" hidden="1" customHeight="1">
      <c r="A82" s="112" t="s">
        <v>315</v>
      </c>
      <c r="B82" s="117" t="s">
        <v>228</v>
      </c>
      <c r="C82" s="65" t="s">
        <v>6</v>
      </c>
      <c r="D82" s="52">
        <f t="shared" ref="D82:D83" si="64">SUM(E82:G82)</f>
        <v>344000</v>
      </c>
      <c r="E82" s="52">
        <v>0</v>
      </c>
      <c r="F82" s="52">
        <v>0</v>
      </c>
      <c r="G82" s="52">
        <v>344000</v>
      </c>
      <c r="H82" s="52">
        <f t="shared" si="61"/>
        <v>250000</v>
      </c>
      <c r="I82" s="52">
        <v>0</v>
      </c>
      <c r="J82" s="52">
        <v>0</v>
      </c>
      <c r="K82" s="52">
        <v>250000</v>
      </c>
      <c r="L82" s="58">
        <f>M82+O82</f>
        <v>344000</v>
      </c>
      <c r="M82" s="58">
        <v>0</v>
      </c>
      <c r="N82" s="58">
        <v>0</v>
      </c>
      <c r="O82" s="58">
        <v>344000</v>
      </c>
      <c r="P82" s="58">
        <f t="shared" si="54"/>
        <v>100</v>
      </c>
      <c r="Q82" s="57"/>
      <c r="R82" s="58"/>
      <c r="S82" s="58">
        <f t="shared" si="63"/>
        <v>100</v>
      </c>
      <c r="T82" s="58"/>
      <c r="U82" s="68"/>
    </row>
    <row r="83" spans="1:21" s="48" customFormat="1" ht="75" hidden="1">
      <c r="A83" s="112" t="s">
        <v>264</v>
      </c>
      <c r="B83" s="117" t="s">
        <v>279</v>
      </c>
      <c r="C83" s="65" t="s">
        <v>313</v>
      </c>
      <c r="D83" s="52">
        <f t="shared" si="64"/>
        <v>670703</v>
      </c>
      <c r="E83" s="52">
        <v>0</v>
      </c>
      <c r="F83" s="52">
        <v>0</v>
      </c>
      <c r="G83" s="52">
        <v>670703</v>
      </c>
      <c r="H83" s="52">
        <f t="shared" si="61"/>
        <v>409599</v>
      </c>
      <c r="I83" s="52">
        <v>0</v>
      </c>
      <c r="J83" s="52">
        <v>0</v>
      </c>
      <c r="K83" s="52">
        <v>409599</v>
      </c>
      <c r="L83" s="58">
        <f>M83+O83</f>
        <v>335351.2</v>
      </c>
      <c r="M83" s="58">
        <v>0</v>
      </c>
      <c r="N83" s="58">
        <v>0</v>
      </c>
      <c r="O83" s="58">
        <v>335351.2</v>
      </c>
      <c r="P83" s="58">
        <f t="shared" si="54"/>
        <v>49.999955270812862</v>
      </c>
      <c r="Q83" s="57"/>
      <c r="R83" s="58"/>
      <c r="S83" s="58">
        <f t="shared" si="63"/>
        <v>49.999955270812862</v>
      </c>
      <c r="T83" s="58">
        <v>58.3</v>
      </c>
      <c r="U83" s="117" t="s">
        <v>416</v>
      </c>
    </row>
    <row r="84" spans="1:21" s="1" customFormat="1" ht="36.75" hidden="1" customHeight="1">
      <c r="A84" s="103" t="s">
        <v>411</v>
      </c>
      <c r="B84" s="113" t="s">
        <v>46</v>
      </c>
      <c r="C84" s="65" t="s">
        <v>313</v>
      </c>
      <c r="D84" s="52">
        <f>SUM(E84:G84)</f>
        <v>2821003</v>
      </c>
      <c r="E84" s="52">
        <v>2316400</v>
      </c>
      <c r="F84" s="52">
        <v>0</v>
      </c>
      <c r="G84" s="52">
        <v>504603</v>
      </c>
      <c r="H84" s="52">
        <f t="shared" ref="H84" si="65">I84+J84+K84</f>
        <v>3100095</v>
      </c>
      <c r="I84" s="52">
        <v>2574000</v>
      </c>
      <c r="J84" s="52">
        <v>0</v>
      </c>
      <c r="K84" s="52">
        <v>526095</v>
      </c>
      <c r="L84" s="58">
        <f>M84+N84+O84</f>
        <v>2807341.71</v>
      </c>
      <c r="M84" s="58">
        <v>2316327.9</v>
      </c>
      <c r="N84" s="58">
        <v>0</v>
      </c>
      <c r="O84" s="58">
        <v>491013.81</v>
      </c>
      <c r="P84" s="58">
        <f t="shared" si="54"/>
        <v>99.515729334566458</v>
      </c>
      <c r="Q84" s="58">
        <f t="shared" si="55"/>
        <v>99.996887411500595</v>
      </c>
      <c r="R84" s="58"/>
      <c r="S84" s="58">
        <f t="shared" si="63"/>
        <v>97.306954179820565</v>
      </c>
      <c r="T84" s="58">
        <v>90</v>
      </c>
      <c r="U84" s="68"/>
    </row>
    <row r="85" spans="1:21" s="1" customFormat="1" ht="39" hidden="1" customHeight="1">
      <c r="A85" s="83" t="s">
        <v>412</v>
      </c>
      <c r="B85" s="84" t="s">
        <v>410</v>
      </c>
      <c r="C85" s="65" t="s">
        <v>312</v>
      </c>
      <c r="D85" s="52">
        <f>SUM(E85:G85)</f>
        <v>45506664</v>
      </c>
      <c r="E85" s="52">
        <v>0</v>
      </c>
      <c r="F85" s="52">
        <v>0</v>
      </c>
      <c r="G85" s="52">
        <v>45506664</v>
      </c>
      <c r="H85" s="52"/>
      <c r="I85" s="52"/>
      <c r="J85" s="52"/>
      <c r="K85" s="52"/>
      <c r="L85" s="58">
        <f>M85+N85+O85</f>
        <v>45000402.359999999</v>
      </c>
      <c r="M85" s="58">
        <v>0</v>
      </c>
      <c r="N85" s="58">
        <v>0</v>
      </c>
      <c r="O85" s="58">
        <v>45000402.359999999</v>
      </c>
      <c r="P85" s="58">
        <f t="shared" si="54"/>
        <v>98.887499993407559</v>
      </c>
      <c r="Q85" s="58"/>
      <c r="R85" s="58"/>
      <c r="S85" s="58">
        <f t="shared" si="63"/>
        <v>98.887499993407559</v>
      </c>
      <c r="T85" s="85"/>
      <c r="U85" s="86"/>
    </row>
    <row r="86" spans="1:21" s="23" customFormat="1" ht="27" hidden="1" customHeight="1">
      <c r="A86" s="176" t="s">
        <v>379</v>
      </c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8"/>
    </row>
    <row r="87" spans="1:21" s="1" customFormat="1" ht="39.75" hidden="1" customHeight="1">
      <c r="A87" s="61" t="s">
        <v>113</v>
      </c>
      <c r="B87" s="149" t="s">
        <v>30</v>
      </c>
      <c r="C87" s="149"/>
      <c r="D87" s="72">
        <f t="shared" ref="D87:O87" si="66">D88+D121</f>
        <v>548773444</v>
      </c>
      <c r="E87" s="72">
        <f t="shared" si="66"/>
        <v>48523349</v>
      </c>
      <c r="F87" s="72">
        <f t="shared" si="66"/>
        <v>0</v>
      </c>
      <c r="G87" s="72">
        <f t="shared" si="66"/>
        <v>500250095</v>
      </c>
      <c r="H87" s="72">
        <f t="shared" si="66"/>
        <v>383014588</v>
      </c>
      <c r="I87" s="72">
        <f t="shared" si="66"/>
        <v>37757152</v>
      </c>
      <c r="J87" s="72">
        <f t="shared" si="66"/>
        <v>0</v>
      </c>
      <c r="K87" s="72">
        <f t="shared" si="66"/>
        <v>345257436</v>
      </c>
      <c r="L87" s="72">
        <f t="shared" si="66"/>
        <v>545311380.27999997</v>
      </c>
      <c r="M87" s="72">
        <f t="shared" si="66"/>
        <v>48522746.569999993</v>
      </c>
      <c r="N87" s="72">
        <f t="shared" si="66"/>
        <v>0</v>
      </c>
      <c r="O87" s="72">
        <f t="shared" si="66"/>
        <v>496788633.71000004</v>
      </c>
      <c r="P87" s="57">
        <f t="shared" ref="P87:P108" si="67">L87/D87*100</f>
        <v>99.369126957972838</v>
      </c>
      <c r="Q87" s="57">
        <f t="shared" ref="Q87:Q120" si="68">M87/E87*100</f>
        <v>99.998758473987422</v>
      </c>
      <c r="R87" s="57"/>
      <c r="S87" s="57">
        <f t="shared" ref="S87" si="69">O87/G87*100</f>
        <v>99.3080538465465</v>
      </c>
      <c r="T87" s="57">
        <f t="shared" ref="T87" si="70">P87/H87*100</f>
        <v>2.5943953591128714E-5</v>
      </c>
      <c r="U87" s="60"/>
    </row>
    <row r="88" spans="1:21" s="1" customFormat="1" ht="60.75" hidden="1" customHeight="1">
      <c r="A88" s="61" t="s">
        <v>114</v>
      </c>
      <c r="B88" s="108" t="s">
        <v>79</v>
      </c>
      <c r="C88" s="108"/>
      <c r="D88" s="72">
        <f>D89+D94+D99+D103+D106+D111+D115+D119</f>
        <v>525266744</v>
      </c>
      <c r="E88" s="72">
        <f t="shared" ref="E88:O88" si="71">E89+E94+E99+E103+E106+E111+E115+E119</f>
        <v>48523349</v>
      </c>
      <c r="F88" s="72">
        <f t="shared" si="71"/>
        <v>0</v>
      </c>
      <c r="G88" s="72">
        <f t="shared" si="71"/>
        <v>476743395</v>
      </c>
      <c r="H88" s="72">
        <f t="shared" si="71"/>
        <v>363684640</v>
      </c>
      <c r="I88" s="72">
        <f t="shared" si="71"/>
        <v>37757152</v>
      </c>
      <c r="J88" s="72">
        <f t="shared" si="71"/>
        <v>0</v>
      </c>
      <c r="K88" s="72">
        <f t="shared" si="71"/>
        <v>325927488</v>
      </c>
      <c r="L88" s="72">
        <f>L89+L94+L99+L103+L106+L111+L115+L119</f>
        <v>522258402.85000002</v>
      </c>
      <c r="M88" s="72">
        <f t="shared" si="71"/>
        <v>48522746.569999993</v>
      </c>
      <c r="N88" s="72">
        <f t="shared" si="71"/>
        <v>0</v>
      </c>
      <c r="O88" s="72">
        <f t="shared" si="71"/>
        <v>473735656.28000003</v>
      </c>
      <c r="P88" s="57">
        <f t="shared" si="67"/>
        <v>99.427273631090571</v>
      </c>
      <c r="Q88" s="57">
        <f t="shared" si="68"/>
        <v>99.998758473987422</v>
      </c>
      <c r="R88" s="57"/>
      <c r="S88" s="57">
        <f t="shared" ref="S88:S122" si="72">O88/G88*100</f>
        <v>99.369107416789703</v>
      </c>
      <c r="T88" s="58"/>
      <c r="U88" s="60"/>
    </row>
    <row r="89" spans="1:21" s="1" customFormat="1" ht="26.25" hidden="1" customHeight="1">
      <c r="A89" s="61" t="s">
        <v>115</v>
      </c>
      <c r="B89" s="108" t="s">
        <v>180</v>
      </c>
      <c r="C89" s="87"/>
      <c r="D89" s="57">
        <f t="shared" ref="D89:O89" si="73">SUM(D90:D93)</f>
        <v>92295301</v>
      </c>
      <c r="E89" s="57">
        <f t="shared" si="73"/>
        <v>5983700</v>
      </c>
      <c r="F89" s="57">
        <f t="shared" si="73"/>
        <v>0</v>
      </c>
      <c r="G89" s="57">
        <f t="shared" si="73"/>
        <v>86311601</v>
      </c>
      <c r="H89" s="57">
        <f t="shared" si="73"/>
        <v>59369764</v>
      </c>
      <c r="I89" s="57">
        <f t="shared" si="73"/>
        <v>4414883</v>
      </c>
      <c r="J89" s="57">
        <f t="shared" si="73"/>
        <v>0</v>
      </c>
      <c r="K89" s="57">
        <f t="shared" si="73"/>
        <v>54954881</v>
      </c>
      <c r="L89" s="57">
        <f t="shared" si="73"/>
        <v>92295033.089999989</v>
      </c>
      <c r="M89" s="57">
        <f t="shared" si="73"/>
        <v>5983687.8499999996</v>
      </c>
      <c r="N89" s="57">
        <f t="shared" si="73"/>
        <v>0</v>
      </c>
      <c r="O89" s="57">
        <f t="shared" si="73"/>
        <v>86311345.239999995</v>
      </c>
      <c r="P89" s="57">
        <f t="shared" si="67"/>
        <v>99.999709725200404</v>
      </c>
      <c r="Q89" s="57">
        <f t="shared" si="68"/>
        <v>99.999796948376414</v>
      </c>
      <c r="R89" s="57"/>
      <c r="S89" s="57">
        <f t="shared" si="72"/>
        <v>99.999703678303902</v>
      </c>
      <c r="T89" s="58"/>
      <c r="U89" s="60"/>
    </row>
    <row r="90" spans="1:21" s="1" customFormat="1" ht="49.5" hidden="1" customHeight="1">
      <c r="A90" s="112" t="s">
        <v>181</v>
      </c>
      <c r="B90" s="51" t="s">
        <v>65</v>
      </c>
      <c r="C90" s="114" t="s">
        <v>368</v>
      </c>
      <c r="D90" s="53">
        <f>SUM(E90:G90)</f>
        <v>85860871</v>
      </c>
      <c r="E90" s="52">
        <v>0</v>
      </c>
      <c r="F90" s="52">
        <v>0</v>
      </c>
      <c r="G90" s="52">
        <v>85860871</v>
      </c>
      <c r="H90" s="52">
        <f>I90+J90+K90</f>
        <v>54598346</v>
      </c>
      <c r="I90" s="52">
        <v>0</v>
      </c>
      <c r="J90" s="52">
        <v>0</v>
      </c>
      <c r="K90" s="52">
        <v>54598346</v>
      </c>
      <c r="L90" s="58">
        <f>SUM(M90:O90)</f>
        <v>85860615.239999995</v>
      </c>
      <c r="M90" s="58">
        <v>0</v>
      </c>
      <c r="N90" s="58">
        <v>0</v>
      </c>
      <c r="O90" s="58">
        <v>85860615.239999995</v>
      </c>
      <c r="P90" s="58">
        <f t="shared" si="67"/>
        <v>99.999702122751572</v>
      </c>
      <c r="Q90" s="58"/>
      <c r="R90" s="57"/>
      <c r="S90" s="58">
        <f t="shared" si="72"/>
        <v>99.999702122751572</v>
      </c>
      <c r="T90" s="58"/>
      <c r="U90" s="60"/>
    </row>
    <row r="91" spans="1:21" s="1" customFormat="1" ht="23.25" hidden="1" customHeight="1">
      <c r="A91" s="112" t="s">
        <v>182</v>
      </c>
      <c r="B91" s="51" t="s">
        <v>300</v>
      </c>
      <c r="C91" s="114" t="s">
        <v>368</v>
      </c>
      <c r="D91" s="53">
        <f t="shared" ref="D91:D93" si="74">SUM(E91:G91)</f>
        <v>456118</v>
      </c>
      <c r="E91" s="52">
        <v>387700</v>
      </c>
      <c r="F91" s="52">
        <v>0</v>
      </c>
      <c r="G91" s="52">
        <v>68418</v>
      </c>
      <c r="H91" s="52">
        <f t="shared" ref="H91:H92" si="75">I91+J91+K91</f>
        <v>456118</v>
      </c>
      <c r="I91" s="52">
        <v>387700</v>
      </c>
      <c r="J91" s="52">
        <v>0</v>
      </c>
      <c r="K91" s="52">
        <v>68418</v>
      </c>
      <c r="L91" s="58">
        <f t="shared" ref="L91:L93" si="76">SUM(M91:O91)</f>
        <v>456105.85</v>
      </c>
      <c r="M91" s="58">
        <v>387687.85</v>
      </c>
      <c r="N91" s="58">
        <v>0</v>
      </c>
      <c r="O91" s="58">
        <v>68418</v>
      </c>
      <c r="P91" s="58">
        <f t="shared" si="67"/>
        <v>99.997336215628408</v>
      </c>
      <c r="Q91" s="58">
        <f t="shared" si="68"/>
        <v>99.996866133608449</v>
      </c>
      <c r="R91" s="57"/>
      <c r="S91" s="58">
        <f t="shared" si="72"/>
        <v>100</v>
      </c>
      <c r="T91" s="58">
        <f>Q91</f>
        <v>99.996866133608449</v>
      </c>
      <c r="U91" s="68"/>
    </row>
    <row r="92" spans="1:21" s="1" customFormat="1" ht="43.5" hidden="1" customHeight="1">
      <c r="A92" s="112" t="s">
        <v>183</v>
      </c>
      <c r="B92" s="51" t="s">
        <v>293</v>
      </c>
      <c r="C92" s="114" t="s">
        <v>368</v>
      </c>
      <c r="D92" s="53">
        <f t="shared" si="74"/>
        <v>833412</v>
      </c>
      <c r="E92" s="52">
        <v>708400</v>
      </c>
      <c r="F92" s="52">
        <v>0</v>
      </c>
      <c r="G92" s="52">
        <v>125012</v>
      </c>
      <c r="H92" s="52">
        <f t="shared" si="75"/>
        <v>723745</v>
      </c>
      <c r="I92" s="52">
        <v>615183</v>
      </c>
      <c r="J92" s="52">
        <v>0</v>
      </c>
      <c r="K92" s="52">
        <v>108562</v>
      </c>
      <c r="L92" s="58">
        <f t="shared" si="76"/>
        <v>833412</v>
      </c>
      <c r="M92" s="58">
        <v>708400</v>
      </c>
      <c r="N92" s="58">
        <v>0</v>
      </c>
      <c r="O92" s="52">
        <v>125012</v>
      </c>
      <c r="P92" s="58">
        <f t="shared" si="67"/>
        <v>100</v>
      </c>
      <c r="Q92" s="58">
        <f t="shared" si="68"/>
        <v>100</v>
      </c>
      <c r="R92" s="57"/>
      <c r="S92" s="58">
        <f t="shared" si="72"/>
        <v>100</v>
      </c>
      <c r="T92" s="58">
        <v>100</v>
      </c>
      <c r="U92" s="68"/>
    </row>
    <row r="93" spans="1:21" s="1" customFormat="1" ht="180" hidden="1" customHeight="1">
      <c r="A93" s="112" t="s">
        <v>360</v>
      </c>
      <c r="B93" s="117" t="s">
        <v>179</v>
      </c>
      <c r="C93" s="114" t="s">
        <v>368</v>
      </c>
      <c r="D93" s="53">
        <f t="shared" si="74"/>
        <v>5144900</v>
      </c>
      <c r="E93" s="52">
        <v>4887600</v>
      </c>
      <c r="F93" s="52">
        <v>0</v>
      </c>
      <c r="G93" s="52">
        <v>257300</v>
      </c>
      <c r="H93" s="52">
        <f>I93+J93+K93</f>
        <v>3591555</v>
      </c>
      <c r="I93" s="52">
        <v>3412000</v>
      </c>
      <c r="J93" s="52">
        <v>0</v>
      </c>
      <c r="K93" s="52">
        <v>179555</v>
      </c>
      <c r="L93" s="58">
        <f t="shared" si="76"/>
        <v>5144900</v>
      </c>
      <c r="M93" s="58">
        <v>4887600</v>
      </c>
      <c r="N93" s="58">
        <v>0</v>
      </c>
      <c r="O93" s="58">
        <v>257300</v>
      </c>
      <c r="P93" s="58">
        <f t="shared" si="67"/>
        <v>100</v>
      </c>
      <c r="Q93" s="58">
        <f t="shared" si="68"/>
        <v>100</v>
      </c>
      <c r="R93" s="57"/>
      <c r="S93" s="58">
        <f t="shared" si="72"/>
        <v>100</v>
      </c>
      <c r="T93" s="58">
        <v>100</v>
      </c>
      <c r="U93" s="68"/>
    </row>
    <row r="94" spans="1:21" s="1" customFormat="1" ht="25.5" hidden="1" customHeight="1">
      <c r="A94" s="61" t="s">
        <v>116</v>
      </c>
      <c r="B94" s="88" t="s">
        <v>184</v>
      </c>
      <c r="C94" s="87"/>
      <c r="D94" s="57">
        <f t="shared" ref="D94:O94" si="77">SUM(D95:D98)</f>
        <v>37757869</v>
      </c>
      <c r="E94" s="57">
        <f t="shared" si="77"/>
        <v>3002900</v>
      </c>
      <c r="F94" s="57">
        <f t="shared" si="77"/>
        <v>0</v>
      </c>
      <c r="G94" s="57">
        <f t="shared" si="77"/>
        <v>34754969</v>
      </c>
      <c r="H94" s="57">
        <f t="shared" si="77"/>
        <v>23484417</v>
      </c>
      <c r="I94" s="57">
        <f t="shared" si="77"/>
        <v>2452000</v>
      </c>
      <c r="J94" s="57">
        <f t="shared" si="77"/>
        <v>0</v>
      </c>
      <c r="K94" s="57">
        <f t="shared" si="77"/>
        <v>21032417</v>
      </c>
      <c r="L94" s="57">
        <f t="shared" si="77"/>
        <v>37706315.659999996</v>
      </c>
      <c r="M94" s="57">
        <f t="shared" si="77"/>
        <v>3002900</v>
      </c>
      <c r="N94" s="57">
        <f t="shared" si="77"/>
        <v>0</v>
      </c>
      <c r="O94" s="57">
        <f t="shared" si="77"/>
        <v>34703415.659999996</v>
      </c>
      <c r="P94" s="57">
        <f t="shared" si="67"/>
        <v>99.863463322042875</v>
      </c>
      <c r="Q94" s="57">
        <f t="shared" si="68"/>
        <v>100</v>
      </c>
      <c r="R94" s="57"/>
      <c r="S94" s="57">
        <f t="shared" si="72"/>
        <v>99.851666275403659</v>
      </c>
      <c r="T94" s="58"/>
      <c r="U94" s="68"/>
    </row>
    <row r="95" spans="1:21" s="1" customFormat="1" ht="56.25" hidden="1">
      <c r="A95" s="112" t="s">
        <v>185</v>
      </c>
      <c r="B95" s="51" t="s">
        <v>65</v>
      </c>
      <c r="C95" s="114" t="s">
        <v>368</v>
      </c>
      <c r="D95" s="53">
        <f>SUM(E95:G95)</f>
        <v>34526469</v>
      </c>
      <c r="E95" s="52">
        <v>0</v>
      </c>
      <c r="F95" s="52">
        <v>0</v>
      </c>
      <c r="G95" s="52">
        <v>34526469</v>
      </c>
      <c r="H95" s="52">
        <f>I95+J95+K95</f>
        <v>20832917</v>
      </c>
      <c r="I95" s="52">
        <v>0</v>
      </c>
      <c r="J95" s="52">
        <v>0</v>
      </c>
      <c r="K95" s="52">
        <v>20832917</v>
      </c>
      <c r="L95" s="58">
        <f t="shared" ref="L95:L98" si="78">M95+O95</f>
        <v>34474915.659999996</v>
      </c>
      <c r="M95" s="58">
        <v>0</v>
      </c>
      <c r="N95" s="58">
        <v>0</v>
      </c>
      <c r="O95" s="58">
        <v>34474915.659999996</v>
      </c>
      <c r="P95" s="58">
        <f t="shared" si="67"/>
        <v>99.85068458636762</v>
      </c>
      <c r="Q95" s="58"/>
      <c r="R95" s="58"/>
      <c r="S95" s="58">
        <f t="shared" si="72"/>
        <v>99.85068458636762</v>
      </c>
      <c r="T95" s="58"/>
      <c r="U95" s="68"/>
    </row>
    <row r="96" spans="1:21" s="1" customFormat="1" ht="172.5" hidden="1" customHeight="1">
      <c r="A96" s="112" t="s">
        <v>186</v>
      </c>
      <c r="B96" s="117" t="s">
        <v>179</v>
      </c>
      <c r="C96" s="114" t="s">
        <v>368</v>
      </c>
      <c r="D96" s="53">
        <f>SUM(E96:G96)</f>
        <v>2321400</v>
      </c>
      <c r="E96" s="52">
        <v>2205400</v>
      </c>
      <c r="F96" s="52">
        <v>0</v>
      </c>
      <c r="G96" s="52">
        <v>116000</v>
      </c>
      <c r="H96" s="52">
        <f t="shared" ref="H96:H98" si="79">I96+J96+K96</f>
        <v>1741500</v>
      </c>
      <c r="I96" s="52">
        <v>1654500</v>
      </c>
      <c r="J96" s="52">
        <v>0</v>
      </c>
      <c r="K96" s="52">
        <v>87000</v>
      </c>
      <c r="L96" s="58">
        <f t="shared" si="78"/>
        <v>2321400</v>
      </c>
      <c r="M96" s="58">
        <v>2205400</v>
      </c>
      <c r="N96" s="58">
        <v>0</v>
      </c>
      <c r="O96" s="52">
        <v>116000</v>
      </c>
      <c r="P96" s="58">
        <f t="shared" si="67"/>
        <v>100</v>
      </c>
      <c r="Q96" s="58">
        <f t="shared" si="68"/>
        <v>100</v>
      </c>
      <c r="R96" s="58"/>
      <c r="S96" s="58">
        <f t="shared" si="72"/>
        <v>100</v>
      </c>
      <c r="T96" s="58">
        <v>100</v>
      </c>
      <c r="U96" s="68"/>
    </row>
    <row r="97" spans="1:21" s="1" customFormat="1" ht="37.5" hidden="1">
      <c r="A97" s="112" t="s">
        <v>259</v>
      </c>
      <c r="B97" s="117" t="s">
        <v>293</v>
      </c>
      <c r="C97" s="114" t="s">
        <v>368</v>
      </c>
      <c r="D97" s="53">
        <f t="shared" ref="D97" si="80">SUM(E97:G97)</f>
        <v>750000</v>
      </c>
      <c r="E97" s="52">
        <v>637500</v>
      </c>
      <c r="F97" s="52">
        <v>0</v>
      </c>
      <c r="G97" s="52">
        <v>112500</v>
      </c>
      <c r="H97" s="52">
        <f t="shared" si="79"/>
        <v>750000</v>
      </c>
      <c r="I97" s="52">
        <v>637500</v>
      </c>
      <c r="J97" s="52">
        <v>0</v>
      </c>
      <c r="K97" s="52">
        <v>112500</v>
      </c>
      <c r="L97" s="58">
        <f>M97+O97</f>
        <v>750000</v>
      </c>
      <c r="M97" s="52">
        <v>637500</v>
      </c>
      <c r="N97" s="58">
        <v>0</v>
      </c>
      <c r="O97" s="58">
        <v>112500</v>
      </c>
      <c r="P97" s="58">
        <f t="shared" si="67"/>
        <v>100</v>
      </c>
      <c r="Q97" s="58">
        <f t="shared" si="68"/>
        <v>100</v>
      </c>
      <c r="R97" s="58"/>
      <c r="S97" s="58">
        <f t="shared" si="72"/>
        <v>100</v>
      </c>
      <c r="T97" s="58">
        <f>Q97</f>
        <v>100</v>
      </c>
      <c r="U97" s="68"/>
    </row>
    <row r="98" spans="1:21" s="1" customFormat="1" ht="75" hidden="1">
      <c r="A98" s="112" t="s">
        <v>280</v>
      </c>
      <c r="B98" s="117" t="s">
        <v>301</v>
      </c>
      <c r="C98" s="114" t="s">
        <v>368</v>
      </c>
      <c r="D98" s="53">
        <f>SUM(E98:G98)</f>
        <v>160000</v>
      </c>
      <c r="E98" s="52">
        <v>160000</v>
      </c>
      <c r="F98" s="52">
        <v>0</v>
      </c>
      <c r="G98" s="52">
        <v>0</v>
      </c>
      <c r="H98" s="52">
        <f t="shared" si="79"/>
        <v>160000</v>
      </c>
      <c r="I98" s="52">
        <v>160000</v>
      </c>
      <c r="J98" s="52">
        <v>0</v>
      </c>
      <c r="K98" s="52">
        <v>0</v>
      </c>
      <c r="L98" s="58">
        <f t="shared" si="78"/>
        <v>160000</v>
      </c>
      <c r="M98" s="58">
        <v>160000</v>
      </c>
      <c r="N98" s="58">
        <v>0</v>
      </c>
      <c r="O98" s="58">
        <v>0</v>
      </c>
      <c r="P98" s="58">
        <f t="shared" si="67"/>
        <v>100</v>
      </c>
      <c r="Q98" s="58">
        <f t="shared" si="68"/>
        <v>100</v>
      </c>
      <c r="R98" s="58"/>
      <c r="S98" s="58"/>
      <c r="T98" s="58">
        <f>Q98</f>
        <v>100</v>
      </c>
      <c r="U98" s="68"/>
    </row>
    <row r="99" spans="1:21" s="1" customFormat="1" ht="34.5" hidden="1" customHeight="1">
      <c r="A99" s="61" t="s">
        <v>117</v>
      </c>
      <c r="B99" s="88" t="s">
        <v>187</v>
      </c>
      <c r="C99" s="87"/>
      <c r="D99" s="57">
        <f>SUM(D100:D102)</f>
        <v>40783086</v>
      </c>
      <c r="E99" s="57">
        <f t="shared" ref="E99:K99" si="81">SUM(E100:E102)</f>
        <v>4251400</v>
      </c>
      <c r="F99" s="57">
        <f>SUM(F100:F102)</f>
        <v>0</v>
      </c>
      <c r="G99" s="57">
        <f t="shared" si="81"/>
        <v>36531686</v>
      </c>
      <c r="H99" s="57">
        <f t="shared" si="81"/>
        <v>24451896</v>
      </c>
      <c r="I99" s="57">
        <f t="shared" si="81"/>
        <v>3633150</v>
      </c>
      <c r="J99" s="57">
        <f t="shared" si="81"/>
        <v>0</v>
      </c>
      <c r="K99" s="57">
        <f t="shared" si="81"/>
        <v>20818746</v>
      </c>
      <c r="L99" s="57">
        <f>SUM(L100:L102)</f>
        <v>40644746.609999999</v>
      </c>
      <c r="M99" s="57">
        <f>SUM(M100:M102)</f>
        <v>4251377.78</v>
      </c>
      <c r="N99" s="57">
        <f>SUM(N100:N102)</f>
        <v>0</v>
      </c>
      <c r="O99" s="57">
        <f>SUM(O100:O102)</f>
        <v>36393368.829999998</v>
      </c>
      <c r="P99" s="57">
        <f>L99/D99*100</f>
        <v>99.660792246079652</v>
      </c>
      <c r="Q99" s="57">
        <f t="shared" si="68"/>
        <v>99.999477348638095</v>
      </c>
      <c r="R99" s="57"/>
      <c r="S99" s="57">
        <f t="shared" si="72"/>
        <v>99.621377535107456</v>
      </c>
      <c r="T99" s="58"/>
      <c r="U99" s="68"/>
    </row>
    <row r="100" spans="1:21" s="1" customFormat="1" ht="48" hidden="1" customHeight="1">
      <c r="A100" s="112" t="s">
        <v>189</v>
      </c>
      <c r="B100" s="51" t="s">
        <v>65</v>
      </c>
      <c r="C100" s="114" t="s">
        <v>368</v>
      </c>
      <c r="D100" s="53">
        <f>SUM(E100:G100)</f>
        <v>36381686</v>
      </c>
      <c r="E100" s="52">
        <v>0</v>
      </c>
      <c r="F100" s="52">
        <v>0</v>
      </c>
      <c r="G100" s="52">
        <v>36381686</v>
      </c>
      <c r="H100" s="52">
        <f>I100+J100+K100</f>
        <v>20701296</v>
      </c>
      <c r="I100" s="52">
        <v>0</v>
      </c>
      <c r="J100" s="52">
        <v>0</v>
      </c>
      <c r="K100" s="52">
        <v>20701296</v>
      </c>
      <c r="L100" s="58">
        <f>SUM(M100:O100)</f>
        <v>36243368.829999998</v>
      </c>
      <c r="M100" s="58">
        <v>0</v>
      </c>
      <c r="N100" s="58">
        <v>0</v>
      </c>
      <c r="O100" s="58">
        <v>36243368.829999998</v>
      </c>
      <c r="P100" s="58">
        <f t="shared" si="67"/>
        <v>99.619816492286802</v>
      </c>
      <c r="Q100" s="57"/>
      <c r="R100" s="57"/>
      <c r="S100" s="57">
        <f t="shared" si="72"/>
        <v>99.619816492286802</v>
      </c>
      <c r="T100" s="58"/>
      <c r="U100" s="68"/>
    </row>
    <row r="101" spans="1:21" s="1" customFormat="1" ht="187.5" hidden="1">
      <c r="A101" s="112" t="s">
        <v>190</v>
      </c>
      <c r="B101" s="117" t="s">
        <v>179</v>
      </c>
      <c r="C101" s="114" t="s">
        <v>368</v>
      </c>
      <c r="D101" s="53">
        <f>SUM(E101:G101)</f>
        <v>2603800</v>
      </c>
      <c r="E101" s="52">
        <v>2473600</v>
      </c>
      <c r="F101" s="52">
        <v>0</v>
      </c>
      <c r="G101" s="52">
        <v>130200</v>
      </c>
      <c r="H101" s="52">
        <f>I101+J101+K101</f>
        <v>1953000</v>
      </c>
      <c r="I101" s="52">
        <v>1855350</v>
      </c>
      <c r="J101" s="52">
        <v>0</v>
      </c>
      <c r="K101" s="52">
        <v>97650</v>
      </c>
      <c r="L101" s="58">
        <f t="shared" ref="L101:L122" si="82">SUM(M101:O101)</f>
        <v>2603800</v>
      </c>
      <c r="M101" s="58">
        <v>2473600</v>
      </c>
      <c r="N101" s="58">
        <v>0</v>
      </c>
      <c r="O101" s="52">
        <v>130200</v>
      </c>
      <c r="P101" s="58">
        <f t="shared" si="67"/>
        <v>100</v>
      </c>
      <c r="Q101" s="58">
        <f t="shared" ref="Q101:Q106" si="83">M101/E101*100</f>
        <v>100</v>
      </c>
      <c r="R101" s="57"/>
      <c r="S101" s="58">
        <f t="shared" si="72"/>
        <v>100</v>
      </c>
      <c r="T101" s="58">
        <v>100</v>
      </c>
      <c r="U101" s="68"/>
    </row>
    <row r="102" spans="1:21" s="1" customFormat="1" ht="38.25" hidden="1" customHeight="1">
      <c r="A102" s="112" t="s">
        <v>361</v>
      </c>
      <c r="B102" s="117" t="s">
        <v>352</v>
      </c>
      <c r="C102" s="114" t="s">
        <v>368</v>
      </c>
      <c r="D102" s="53">
        <f>SUM(E102:G102)</f>
        <v>1797600</v>
      </c>
      <c r="E102" s="52">
        <v>1777800</v>
      </c>
      <c r="F102" s="52">
        <v>0</v>
      </c>
      <c r="G102" s="52">
        <v>19800</v>
      </c>
      <c r="H102" s="52">
        <f>I102+J102+K102</f>
        <v>1797600</v>
      </c>
      <c r="I102" s="52">
        <v>1777800</v>
      </c>
      <c r="J102" s="52">
        <v>0</v>
      </c>
      <c r="K102" s="52">
        <v>19800</v>
      </c>
      <c r="L102" s="58">
        <f t="shared" si="82"/>
        <v>1797577.78</v>
      </c>
      <c r="M102" s="58">
        <v>1777777.78</v>
      </c>
      <c r="N102" s="58">
        <v>0</v>
      </c>
      <c r="O102" s="58">
        <v>19800</v>
      </c>
      <c r="P102" s="58">
        <f t="shared" si="67"/>
        <v>99.998763907432135</v>
      </c>
      <c r="Q102" s="58">
        <f t="shared" si="83"/>
        <v>99.998750140623244</v>
      </c>
      <c r="R102" s="57"/>
      <c r="S102" s="58">
        <f t="shared" si="72"/>
        <v>100</v>
      </c>
      <c r="T102" s="58">
        <f>Q102</f>
        <v>99.998750140623244</v>
      </c>
      <c r="U102" s="68"/>
    </row>
    <row r="103" spans="1:21" s="1" customFormat="1" ht="56.25" hidden="1">
      <c r="A103" s="61" t="s">
        <v>118</v>
      </c>
      <c r="B103" s="88" t="s">
        <v>188</v>
      </c>
      <c r="C103" s="87"/>
      <c r="D103" s="57">
        <f>SUM(D104:D105)</f>
        <v>151567636</v>
      </c>
      <c r="E103" s="57">
        <f>SUM(E104:E105)</f>
        <v>7838100</v>
      </c>
      <c r="F103" s="57">
        <f>SUM(F104:F105)</f>
        <v>0</v>
      </c>
      <c r="G103" s="57">
        <f t="shared" ref="G103:O103" si="84">SUM(G104:G105)</f>
        <v>143729536</v>
      </c>
      <c r="H103" s="57">
        <f t="shared" si="84"/>
        <v>91513046</v>
      </c>
      <c r="I103" s="57">
        <f t="shared" si="84"/>
        <v>5761200</v>
      </c>
      <c r="J103" s="57">
        <f t="shared" si="84"/>
        <v>0</v>
      </c>
      <c r="K103" s="57">
        <f t="shared" si="84"/>
        <v>85751846</v>
      </c>
      <c r="L103" s="57">
        <f>SUM(L104:L105)</f>
        <v>150980120.03999999</v>
      </c>
      <c r="M103" s="57">
        <f t="shared" si="84"/>
        <v>7838100</v>
      </c>
      <c r="N103" s="57">
        <f>SUM(N104:N105)</f>
        <v>0</v>
      </c>
      <c r="O103" s="57">
        <f t="shared" si="84"/>
        <v>143142020.03999999</v>
      </c>
      <c r="P103" s="58">
        <f t="shared" si="67"/>
        <v>99.612373739206433</v>
      </c>
      <c r="Q103" s="57">
        <f t="shared" si="83"/>
        <v>100</v>
      </c>
      <c r="R103" s="57"/>
      <c r="S103" s="57">
        <f t="shared" si="72"/>
        <v>99.591235054150602</v>
      </c>
      <c r="T103" s="58"/>
      <c r="U103" s="68"/>
    </row>
    <row r="104" spans="1:21" s="1" customFormat="1" ht="57.75" hidden="1" customHeight="1">
      <c r="A104" s="112" t="s">
        <v>191</v>
      </c>
      <c r="B104" s="51" t="s">
        <v>65</v>
      </c>
      <c r="C104" s="114" t="s">
        <v>368</v>
      </c>
      <c r="D104" s="53">
        <f>SUM(E104:G104)</f>
        <v>143317036</v>
      </c>
      <c r="E104" s="52">
        <v>0</v>
      </c>
      <c r="F104" s="52">
        <v>0</v>
      </c>
      <c r="G104" s="52">
        <v>143317036</v>
      </c>
      <c r="H104" s="52">
        <f>I104+J104+K104</f>
        <v>85448434</v>
      </c>
      <c r="I104" s="52">
        <v>0</v>
      </c>
      <c r="J104" s="52">
        <v>0</v>
      </c>
      <c r="K104" s="52">
        <v>85448434</v>
      </c>
      <c r="L104" s="58">
        <f>SUM(M104:O104)</f>
        <v>142729520.03999999</v>
      </c>
      <c r="M104" s="58">
        <v>0</v>
      </c>
      <c r="N104" s="58">
        <v>0</v>
      </c>
      <c r="O104" s="58">
        <v>142729520.03999999</v>
      </c>
      <c r="P104" s="58">
        <f t="shared" si="67"/>
        <v>99.59005853288788</v>
      </c>
      <c r="Q104" s="57"/>
      <c r="R104" s="57"/>
      <c r="S104" s="58">
        <f t="shared" si="72"/>
        <v>99.59005853288788</v>
      </c>
      <c r="T104" s="58"/>
      <c r="U104" s="68"/>
    </row>
    <row r="105" spans="1:21" s="1" customFormat="1" ht="187.5" hidden="1">
      <c r="A105" s="112" t="s">
        <v>192</v>
      </c>
      <c r="B105" s="117" t="s">
        <v>179</v>
      </c>
      <c r="C105" s="114" t="s">
        <v>368</v>
      </c>
      <c r="D105" s="53">
        <f>SUM(E105:G105)</f>
        <v>8250600</v>
      </c>
      <c r="E105" s="52">
        <v>7838100</v>
      </c>
      <c r="F105" s="52">
        <v>0</v>
      </c>
      <c r="G105" s="52">
        <v>412500</v>
      </c>
      <c r="H105" s="52">
        <f>I105+J105+K105</f>
        <v>6064612</v>
      </c>
      <c r="I105" s="52">
        <v>5761200</v>
      </c>
      <c r="J105" s="52">
        <v>0</v>
      </c>
      <c r="K105" s="52">
        <v>303412</v>
      </c>
      <c r="L105" s="58">
        <f t="shared" ref="L105" si="85">SUM(M105:O105)</f>
        <v>8250600</v>
      </c>
      <c r="M105" s="58">
        <v>7838100</v>
      </c>
      <c r="N105" s="58">
        <v>0</v>
      </c>
      <c r="O105" s="58">
        <v>412500</v>
      </c>
      <c r="P105" s="58">
        <f t="shared" si="67"/>
        <v>100</v>
      </c>
      <c r="Q105" s="58">
        <f>M105/E105*100</f>
        <v>100</v>
      </c>
      <c r="R105" s="57"/>
      <c r="S105" s="58">
        <f t="shared" si="72"/>
        <v>100</v>
      </c>
      <c r="T105" s="58">
        <v>100</v>
      </c>
      <c r="U105" s="68"/>
    </row>
    <row r="106" spans="1:21" s="1" customFormat="1" ht="43.5" hidden="1" customHeight="1">
      <c r="A106" s="61" t="s">
        <v>194</v>
      </c>
      <c r="B106" s="88" t="s">
        <v>193</v>
      </c>
      <c r="C106" s="87"/>
      <c r="D106" s="57">
        <f>SUM(D107:D110)</f>
        <v>168188439</v>
      </c>
      <c r="E106" s="57">
        <f t="shared" ref="E106:O106" si="86">SUM(E107:E110)</f>
        <v>20839250</v>
      </c>
      <c r="F106" s="57">
        <f>SUM(F107:F110)</f>
        <v>0</v>
      </c>
      <c r="G106" s="57">
        <f>SUM(G107:G110)</f>
        <v>147349189</v>
      </c>
      <c r="H106" s="57">
        <f t="shared" si="86"/>
        <v>131603920</v>
      </c>
      <c r="I106" s="57">
        <f t="shared" si="86"/>
        <v>16230850</v>
      </c>
      <c r="J106" s="57">
        <f t="shared" si="86"/>
        <v>0</v>
      </c>
      <c r="K106" s="57">
        <f t="shared" si="86"/>
        <v>115373070</v>
      </c>
      <c r="L106" s="57">
        <f>SUM(L107:L110)</f>
        <v>168063979.09</v>
      </c>
      <c r="M106" s="57">
        <f>SUM(M107:M110)</f>
        <v>20838682</v>
      </c>
      <c r="N106" s="57">
        <f>SUM(N107:N110)</f>
        <v>0</v>
      </c>
      <c r="O106" s="57">
        <f t="shared" si="86"/>
        <v>147225297.09</v>
      </c>
      <c r="P106" s="58">
        <f t="shared" si="67"/>
        <v>99.925999723441166</v>
      </c>
      <c r="Q106" s="57">
        <f t="shared" si="83"/>
        <v>99.997274374077762</v>
      </c>
      <c r="R106" s="57"/>
      <c r="S106" s="57">
        <f t="shared" si="72"/>
        <v>99.91591951686955</v>
      </c>
      <c r="T106" s="58"/>
      <c r="U106" s="68"/>
    </row>
    <row r="107" spans="1:21" s="1" customFormat="1" ht="56.25" hidden="1">
      <c r="A107" s="112" t="s">
        <v>195</v>
      </c>
      <c r="B107" s="51" t="s">
        <v>65</v>
      </c>
      <c r="C107" s="114" t="s">
        <v>368</v>
      </c>
      <c r="D107" s="53">
        <f>SUM(E107:G107)</f>
        <v>146282489</v>
      </c>
      <c r="E107" s="52">
        <v>0</v>
      </c>
      <c r="F107" s="52">
        <v>0</v>
      </c>
      <c r="G107" s="52">
        <v>146282489</v>
      </c>
      <c r="H107" s="52">
        <f>I107+J107+K107</f>
        <v>114547170</v>
      </c>
      <c r="I107" s="52">
        <v>0</v>
      </c>
      <c r="J107" s="52">
        <v>0</v>
      </c>
      <c r="K107" s="52">
        <v>114547170</v>
      </c>
      <c r="L107" s="58">
        <f t="shared" si="82"/>
        <v>146158597.09</v>
      </c>
      <c r="M107" s="58">
        <v>0</v>
      </c>
      <c r="N107" s="58">
        <v>0</v>
      </c>
      <c r="O107" s="58">
        <v>146158597.09</v>
      </c>
      <c r="P107" s="58">
        <f t="shared" si="67"/>
        <v>99.915306397336451</v>
      </c>
      <c r="Q107" s="57"/>
      <c r="R107" s="58"/>
      <c r="S107" s="58">
        <f t="shared" si="72"/>
        <v>99.915306397336451</v>
      </c>
      <c r="T107" s="58"/>
      <c r="U107" s="68"/>
    </row>
    <row r="108" spans="1:21" s="1" customFormat="1" ht="172.5" hidden="1" customHeight="1">
      <c r="A108" s="112" t="s">
        <v>196</v>
      </c>
      <c r="B108" s="117" t="s">
        <v>179</v>
      </c>
      <c r="C108" s="114" t="s">
        <v>368</v>
      </c>
      <c r="D108" s="53">
        <f t="shared" ref="D108:D110" si="87">SUM(E108:G108)</f>
        <v>21334600</v>
      </c>
      <c r="E108" s="52">
        <v>20267900</v>
      </c>
      <c r="F108" s="52">
        <v>0</v>
      </c>
      <c r="G108" s="52">
        <v>1066700</v>
      </c>
      <c r="H108" s="52">
        <f>I108+J108+K108</f>
        <v>16485400</v>
      </c>
      <c r="I108" s="52">
        <v>15659500</v>
      </c>
      <c r="J108" s="52">
        <v>0</v>
      </c>
      <c r="K108" s="52">
        <v>825900</v>
      </c>
      <c r="L108" s="58">
        <f>SUM(M108:O108)</f>
        <v>21334600</v>
      </c>
      <c r="M108" s="58">
        <v>20267900</v>
      </c>
      <c r="N108" s="58">
        <v>0</v>
      </c>
      <c r="O108" s="52">
        <v>1066700</v>
      </c>
      <c r="P108" s="58">
        <f t="shared" si="67"/>
        <v>100</v>
      </c>
      <c r="Q108" s="58">
        <f>M108/E108*100</f>
        <v>100</v>
      </c>
      <c r="R108" s="58"/>
      <c r="S108" s="58">
        <f t="shared" si="72"/>
        <v>100</v>
      </c>
      <c r="T108" s="58">
        <v>100</v>
      </c>
      <c r="U108" s="68"/>
    </row>
    <row r="109" spans="1:21" s="1" customFormat="1" ht="75" hidden="1">
      <c r="A109" s="112" t="s">
        <v>260</v>
      </c>
      <c r="B109" s="117" t="s">
        <v>302</v>
      </c>
      <c r="C109" s="114" t="s">
        <v>368</v>
      </c>
      <c r="D109" s="53">
        <f t="shared" si="87"/>
        <v>265000</v>
      </c>
      <c r="E109" s="52">
        <v>265000</v>
      </c>
      <c r="F109" s="52">
        <v>0</v>
      </c>
      <c r="G109" s="52">
        <v>0</v>
      </c>
      <c r="H109" s="52">
        <f>I109+J109+K109</f>
        <v>265000</v>
      </c>
      <c r="I109" s="52">
        <v>265000</v>
      </c>
      <c r="J109" s="52">
        <v>0</v>
      </c>
      <c r="K109" s="52">
        <v>0</v>
      </c>
      <c r="L109" s="58">
        <f t="shared" si="82"/>
        <v>264432</v>
      </c>
      <c r="M109" s="58">
        <v>264432</v>
      </c>
      <c r="N109" s="58">
        <v>0</v>
      </c>
      <c r="O109" s="58">
        <v>0</v>
      </c>
      <c r="P109" s="58">
        <f t="shared" ref="P109:P122" si="88">L109/D109*100</f>
        <v>99.785660377358482</v>
      </c>
      <c r="Q109" s="58">
        <f t="shared" si="68"/>
        <v>99.785660377358482</v>
      </c>
      <c r="R109" s="58"/>
      <c r="S109" s="58"/>
      <c r="T109" s="58">
        <f>Q109</f>
        <v>99.785660377358482</v>
      </c>
      <c r="U109" s="68"/>
    </row>
    <row r="110" spans="1:21" s="1" customFormat="1" ht="56.25" hidden="1">
      <c r="A110" s="112" t="s">
        <v>362</v>
      </c>
      <c r="B110" s="117" t="s">
        <v>258</v>
      </c>
      <c r="C110" s="114" t="s">
        <v>368</v>
      </c>
      <c r="D110" s="53">
        <f t="shared" si="87"/>
        <v>306350</v>
      </c>
      <c r="E110" s="52">
        <v>306350</v>
      </c>
      <c r="F110" s="52">
        <v>0</v>
      </c>
      <c r="G110" s="52">
        <v>0</v>
      </c>
      <c r="H110" s="52">
        <f>I110+J110+K110</f>
        <v>306350</v>
      </c>
      <c r="I110" s="52">
        <v>306350</v>
      </c>
      <c r="J110" s="52">
        <v>0</v>
      </c>
      <c r="K110" s="52">
        <v>0</v>
      </c>
      <c r="L110" s="58">
        <f t="shared" si="82"/>
        <v>306350</v>
      </c>
      <c r="M110" s="58">
        <v>306350</v>
      </c>
      <c r="N110" s="58">
        <v>0</v>
      </c>
      <c r="O110" s="58">
        <v>0</v>
      </c>
      <c r="P110" s="58">
        <f t="shared" si="88"/>
        <v>100</v>
      </c>
      <c r="Q110" s="58">
        <f t="shared" si="68"/>
        <v>100</v>
      </c>
      <c r="R110" s="58"/>
      <c r="S110" s="58"/>
      <c r="T110" s="58">
        <f>Q110</f>
        <v>100</v>
      </c>
      <c r="U110" s="68"/>
    </row>
    <row r="111" spans="1:21" s="23" customFormat="1" ht="77.25" hidden="1" customHeight="1">
      <c r="A111" s="61" t="s">
        <v>198</v>
      </c>
      <c r="B111" s="88" t="s">
        <v>197</v>
      </c>
      <c r="C111" s="87"/>
      <c r="D111" s="57">
        <f>SUM(D112:D114)</f>
        <v>26528224</v>
      </c>
      <c r="E111" s="57">
        <f>SUM(E112:E114)</f>
        <v>607999</v>
      </c>
      <c r="F111" s="57">
        <f>SUM(F112:F114)</f>
        <v>0</v>
      </c>
      <c r="G111" s="57">
        <f>SUM(G112:G114)</f>
        <v>25920225</v>
      </c>
      <c r="H111" s="57">
        <f t="shared" ref="H111:K111" si="89">SUM(H112:H114)</f>
        <v>28557492</v>
      </c>
      <c r="I111" s="57">
        <f t="shared" si="89"/>
        <v>607999</v>
      </c>
      <c r="J111" s="57">
        <f t="shared" si="89"/>
        <v>0</v>
      </c>
      <c r="K111" s="57">
        <f t="shared" si="89"/>
        <v>27949493</v>
      </c>
      <c r="L111" s="57">
        <f t="shared" ref="L111:O111" si="90">SUM(L112:L114)</f>
        <v>26507508.420000002</v>
      </c>
      <c r="M111" s="57">
        <f t="shared" si="90"/>
        <v>607999</v>
      </c>
      <c r="N111" s="57">
        <f t="shared" si="90"/>
        <v>0</v>
      </c>
      <c r="O111" s="57">
        <f t="shared" si="90"/>
        <v>25899509.420000002</v>
      </c>
      <c r="P111" s="57">
        <f t="shared" si="88"/>
        <v>99.921911169025108</v>
      </c>
      <c r="Q111" s="57">
        <f t="shared" si="68"/>
        <v>100</v>
      </c>
      <c r="R111" s="57"/>
      <c r="S111" s="57">
        <f t="shared" si="72"/>
        <v>99.92007947461876</v>
      </c>
      <c r="T111" s="58"/>
      <c r="U111" s="89"/>
    </row>
    <row r="112" spans="1:21" s="1" customFormat="1" ht="45.75" hidden="1" customHeight="1">
      <c r="A112" s="112" t="s">
        <v>200</v>
      </c>
      <c r="B112" s="51" t="s">
        <v>76</v>
      </c>
      <c r="C112" s="114" t="s">
        <v>368</v>
      </c>
      <c r="D112" s="53">
        <f>SUM(E112:G112)</f>
        <v>318525</v>
      </c>
      <c r="E112" s="52">
        <v>0</v>
      </c>
      <c r="F112" s="52">
        <v>0</v>
      </c>
      <c r="G112" s="52">
        <v>318525</v>
      </c>
      <c r="H112" s="52">
        <f>I112+J112+K112</f>
        <v>318525</v>
      </c>
      <c r="I112" s="52">
        <v>0</v>
      </c>
      <c r="J112" s="52">
        <v>0</v>
      </c>
      <c r="K112" s="52">
        <v>318525</v>
      </c>
      <c r="L112" s="58">
        <f t="shared" si="82"/>
        <v>318525</v>
      </c>
      <c r="M112" s="58">
        <v>0</v>
      </c>
      <c r="N112" s="58">
        <v>0</v>
      </c>
      <c r="O112" s="52">
        <v>318525</v>
      </c>
      <c r="P112" s="58">
        <f t="shared" si="88"/>
        <v>100</v>
      </c>
      <c r="Q112" s="58"/>
      <c r="R112" s="58"/>
      <c r="S112" s="58">
        <f t="shared" si="72"/>
        <v>100</v>
      </c>
      <c r="T112" s="58"/>
      <c r="U112" s="68"/>
    </row>
    <row r="113" spans="1:21" s="1" customFormat="1" ht="56.25" hidden="1">
      <c r="A113" s="112" t="s">
        <v>201</v>
      </c>
      <c r="B113" s="117" t="s">
        <v>199</v>
      </c>
      <c r="C113" s="114" t="s">
        <v>368</v>
      </c>
      <c r="D113" s="53">
        <f t="shared" ref="D113:D114" si="91">SUM(E113:G113)</f>
        <v>868570</v>
      </c>
      <c r="E113" s="52">
        <v>607999</v>
      </c>
      <c r="F113" s="52">
        <v>0</v>
      </c>
      <c r="G113" s="52">
        <v>260571</v>
      </c>
      <c r="H113" s="52">
        <f>I113+J113+K113</f>
        <v>868570</v>
      </c>
      <c r="I113" s="52">
        <v>607999</v>
      </c>
      <c r="J113" s="52">
        <v>0</v>
      </c>
      <c r="K113" s="52">
        <v>260571</v>
      </c>
      <c r="L113" s="58">
        <f t="shared" si="82"/>
        <v>868570</v>
      </c>
      <c r="M113" s="58">
        <v>607999</v>
      </c>
      <c r="N113" s="58">
        <v>0</v>
      </c>
      <c r="O113" s="58">
        <v>260571</v>
      </c>
      <c r="P113" s="58">
        <f t="shared" si="88"/>
        <v>100</v>
      </c>
      <c r="Q113" s="58">
        <f t="shared" si="68"/>
        <v>100</v>
      </c>
      <c r="R113" s="58"/>
      <c r="S113" s="58">
        <f t="shared" si="72"/>
        <v>100</v>
      </c>
      <c r="T113" s="58">
        <f>Q113</f>
        <v>100</v>
      </c>
      <c r="U113" s="68"/>
    </row>
    <row r="114" spans="1:21" s="1" customFormat="1" ht="45.75" hidden="1" customHeight="1">
      <c r="A114" s="112" t="s">
        <v>203</v>
      </c>
      <c r="B114" s="51" t="s">
        <v>341</v>
      </c>
      <c r="C114" s="114" t="s">
        <v>368</v>
      </c>
      <c r="D114" s="53">
        <f t="shared" si="91"/>
        <v>25341129</v>
      </c>
      <c r="E114" s="52">
        <v>0</v>
      </c>
      <c r="F114" s="52">
        <v>0</v>
      </c>
      <c r="G114" s="52">
        <v>25341129</v>
      </c>
      <c r="H114" s="52">
        <f>I114+J114+K114</f>
        <v>27370397</v>
      </c>
      <c r="I114" s="52">
        <v>0</v>
      </c>
      <c r="J114" s="52">
        <v>0</v>
      </c>
      <c r="K114" s="52">
        <v>27370397</v>
      </c>
      <c r="L114" s="58">
        <f t="shared" si="82"/>
        <v>25320413.420000002</v>
      </c>
      <c r="M114" s="58">
        <v>0</v>
      </c>
      <c r="N114" s="58">
        <v>0</v>
      </c>
      <c r="O114" s="58">
        <v>25320413.420000002</v>
      </c>
      <c r="P114" s="58">
        <f t="shared" si="88"/>
        <v>99.918253129132495</v>
      </c>
      <c r="Q114" s="58"/>
      <c r="R114" s="58"/>
      <c r="S114" s="58">
        <f t="shared" si="72"/>
        <v>99.918253129132495</v>
      </c>
      <c r="T114" s="58"/>
      <c r="U114" s="68"/>
    </row>
    <row r="115" spans="1:21" s="1" customFormat="1" ht="57.75" hidden="1" customHeight="1">
      <c r="A115" s="61" t="s">
        <v>119</v>
      </c>
      <c r="B115" s="88" t="s">
        <v>372</v>
      </c>
      <c r="C115" s="87" t="s">
        <v>313</v>
      </c>
      <c r="D115" s="72">
        <f>D116</f>
        <v>2085489</v>
      </c>
      <c r="E115" s="72">
        <f t="shared" ref="E115:O115" si="92">E116</f>
        <v>0</v>
      </c>
      <c r="F115" s="72">
        <f t="shared" si="92"/>
        <v>0</v>
      </c>
      <c r="G115" s="72">
        <f t="shared" si="92"/>
        <v>2085489</v>
      </c>
      <c r="H115" s="72">
        <f t="shared" si="92"/>
        <v>0</v>
      </c>
      <c r="I115" s="72">
        <f t="shared" si="92"/>
        <v>0</v>
      </c>
      <c r="J115" s="72">
        <f t="shared" si="92"/>
        <v>0</v>
      </c>
      <c r="K115" s="72">
        <f t="shared" si="92"/>
        <v>0</v>
      </c>
      <c r="L115" s="72">
        <f t="shared" si="92"/>
        <v>0</v>
      </c>
      <c r="M115" s="72">
        <f t="shared" si="92"/>
        <v>0</v>
      </c>
      <c r="N115" s="72">
        <f t="shared" si="92"/>
        <v>0</v>
      </c>
      <c r="O115" s="72">
        <f t="shared" si="92"/>
        <v>0</v>
      </c>
      <c r="P115" s="57">
        <f t="shared" si="88"/>
        <v>0</v>
      </c>
      <c r="Q115" s="57"/>
      <c r="R115" s="57"/>
      <c r="S115" s="57">
        <f t="shared" si="72"/>
        <v>0</v>
      </c>
      <c r="T115" s="58"/>
      <c r="U115" s="68"/>
    </row>
    <row r="116" spans="1:21" s="1" customFormat="1" ht="43.5" hidden="1" customHeight="1">
      <c r="A116" s="112" t="s">
        <v>204</v>
      </c>
      <c r="B116" s="51" t="s">
        <v>373</v>
      </c>
      <c r="C116" s="114" t="s">
        <v>313</v>
      </c>
      <c r="D116" s="53">
        <f>D117+D118</f>
        <v>2085489</v>
      </c>
      <c r="E116" s="53">
        <f t="shared" ref="E116:O116" si="93">E117+E118</f>
        <v>0</v>
      </c>
      <c r="F116" s="53">
        <f t="shared" si="93"/>
        <v>0</v>
      </c>
      <c r="G116" s="53">
        <f t="shared" si="93"/>
        <v>2085489</v>
      </c>
      <c r="H116" s="53">
        <f t="shared" si="93"/>
        <v>0</v>
      </c>
      <c r="I116" s="53">
        <f t="shared" si="93"/>
        <v>0</v>
      </c>
      <c r="J116" s="53">
        <f t="shared" si="93"/>
        <v>0</v>
      </c>
      <c r="K116" s="53">
        <f t="shared" si="93"/>
        <v>0</v>
      </c>
      <c r="L116" s="53">
        <f t="shared" si="93"/>
        <v>0</v>
      </c>
      <c r="M116" s="53">
        <f t="shared" si="93"/>
        <v>0</v>
      </c>
      <c r="N116" s="53">
        <f t="shared" si="93"/>
        <v>0</v>
      </c>
      <c r="O116" s="53">
        <f t="shared" si="93"/>
        <v>0</v>
      </c>
      <c r="P116" s="58">
        <f t="shared" si="88"/>
        <v>0</v>
      </c>
      <c r="Q116" s="58"/>
      <c r="R116" s="58"/>
      <c r="S116" s="58">
        <f t="shared" si="72"/>
        <v>0</v>
      </c>
      <c r="T116" s="58"/>
      <c r="U116" s="68"/>
    </row>
    <row r="117" spans="1:21" s="48" customFormat="1" ht="93.75" hidden="1">
      <c r="A117" s="139"/>
      <c r="B117" s="51" t="s">
        <v>374</v>
      </c>
      <c r="C117" s="114"/>
      <c r="D117" s="53">
        <f t="shared" ref="D117:D118" si="94">SUM(E117:G117)</f>
        <v>1006915</v>
      </c>
      <c r="E117" s="52">
        <v>0</v>
      </c>
      <c r="F117" s="52">
        <v>0</v>
      </c>
      <c r="G117" s="52">
        <v>1006915</v>
      </c>
      <c r="H117" s="52">
        <f>I117+J117+K117</f>
        <v>0</v>
      </c>
      <c r="I117" s="52">
        <v>0</v>
      </c>
      <c r="J117" s="52">
        <v>0</v>
      </c>
      <c r="K117" s="52">
        <v>0</v>
      </c>
      <c r="L117" s="58">
        <f t="shared" si="82"/>
        <v>0</v>
      </c>
      <c r="M117" s="58">
        <v>0</v>
      </c>
      <c r="N117" s="58">
        <v>0</v>
      </c>
      <c r="O117" s="58">
        <v>0</v>
      </c>
      <c r="P117" s="58">
        <f t="shared" si="88"/>
        <v>0</v>
      </c>
      <c r="Q117" s="58"/>
      <c r="R117" s="58"/>
      <c r="S117" s="58">
        <f t="shared" si="72"/>
        <v>0</v>
      </c>
      <c r="T117" s="58"/>
      <c r="U117" s="51" t="s">
        <v>418</v>
      </c>
    </row>
    <row r="118" spans="1:21" s="48" customFormat="1" ht="120.75" hidden="1" customHeight="1">
      <c r="A118" s="140"/>
      <c r="B118" s="51" t="s">
        <v>375</v>
      </c>
      <c r="C118" s="114"/>
      <c r="D118" s="53">
        <f t="shared" si="94"/>
        <v>1078574</v>
      </c>
      <c r="E118" s="52">
        <v>0</v>
      </c>
      <c r="F118" s="52">
        <v>0</v>
      </c>
      <c r="G118" s="52">
        <v>1078574</v>
      </c>
      <c r="H118" s="52">
        <f>I118+J118+K118</f>
        <v>0</v>
      </c>
      <c r="I118" s="52">
        <v>0</v>
      </c>
      <c r="J118" s="52">
        <v>0</v>
      </c>
      <c r="K118" s="52">
        <v>0</v>
      </c>
      <c r="L118" s="58">
        <f t="shared" si="82"/>
        <v>0</v>
      </c>
      <c r="M118" s="58">
        <v>0</v>
      </c>
      <c r="N118" s="58">
        <v>0</v>
      </c>
      <c r="O118" s="58">
        <v>0</v>
      </c>
      <c r="P118" s="58">
        <f t="shared" si="88"/>
        <v>0</v>
      </c>
      <c r="Q118" s="58"/>
      <c r="R118" s="58"/>
      <c r="S118" s="58">
        <f t="shared" si="72"/>
        <v>0</v>
      </c>
      <c r="T118" s="58"/>
      <c r="U118" s="51" t="s">
        <v>417</v>
      </c>
    </row>
    <row r="119" spans="1:21" s="1" customFormat="1" ht="37.5" hidden="1">
      <c r="A119" s="61" t="s">
        <v>370</v>
      </c>
      <c r="B119" s="88" t="s">
        <v>291</v>
      </c>
      <c r="C119" s="114"/>
      <c r="D119" s="72">
        <f>D120</f>
        <v>6060700</v>
      </c>
      <c r="E119" s="72">
        <f>E120</f>
        <v>6000000</v>
      </c>
      <c r="F119" s="72">
        <f t="shared" ref="F119:O119" si="95">F120</f>
        <v>0</v>
      </c>
      <c r="G119" s="72">
        <f t="shared" si="95"/>
        <v>60700</v>
      </c>
      <c r="H119" s="72">
        <f t="shared" si="95"/>
        <v>4704105</v>
      </c>
      <c r="I119" s="72">
        <f t="shared" si="95"/>
        <v>4657070</v>
      </c>
      <c r="J119" s="72">
        <f t="shared" si="95"/>
        <v>0</v>
      </c>
      <c r="K119" s="72">
        <f t="shared" si="95"/>
        <v>47035</v>
      </c>
      <c r="L119" s="72">
        <f t="shared" si="95"/>
        <v>6060699.9400000004</v>
      </c>
      <c r="M119" s="72">
        <f t="shared" si="95"/>
        <v>5999999.9400000004</v>
      </c>
      <c r="N119" s="72">
        <f t="shared" si="95"/>
        <v>0</v>
      </c>
      <c r="O119" s="72">
        <f t="shared" si="95"/>
        <v>60700</v>
      </c>
      <c r="P119" s="57">
        <f t="shared" si="88"/>
        <v>99.999999010015344</v>
      </c>
      <c r="Q119" s="57">
        <f t="shared" si="68"/>
        <v>99.999999000000003</v>
      </c>
      <c r="R119" s="57"/>
      <c r="S119" s="57">
        <f t="shared" si="72"/>
        <v>100</v>
      </c>
      <c r="T119" s="58"/>
      <c r="U119" s="51"/>
    </row>
    <row r="120" spans="1:21" s="1" customFormat="1" ht="39.75" hidden="1" customHeight="1">
      <c r="A120" s="112" t="s">
        <v>371</v>
      </c>
      <c r="B120" s="51" t="s">
        <v>292</v>
      </c>
      <c r="C120" s="114" t="s">
        <v>313</v>
      </c>
      <c r="D120" s="53">
        <f>SUM(E120:G120)</f>
        <v>6060700</v>
      </c>
      <c r="E120" s="52">
        <v>6000000</v>
      </c>
      <c r="F120" s="52">
        <v>0</v>
      </c>
      <c r="G120" s="52">
        <v>60700</v>
      </c>
      <c r="H120" s="52">
        <f>I120+J120+K120</f>
        <v>4704105</v>
      </c>
      <c r="I120" s="52">
        <v>4657070</v>
      </c>
      <c r="J120" s="52">
        <v>0</v>
      </c>
      <c r="K120" s="52">
        <v>47035</v>
      </c>
      <c r="L120" s="58">
        <f>M120+N120+O120</f>
        <v>6060699.9400000004</v>
      </c>
      <c r="M120" s="58">
        <v>5999999.9400000004</v>
      </c>
      <c r="N120" s="58">
        <v>0</v>
      </c>
      <c r="O120" s="58">
        <v>60700</v>
      </c>
      <c r="P120" s="58">
        <f t="shared" si="88"/>
        <v>99.999999010015344</v>
      </c>
      <c r="Q120" s="58">
        <f t="shared" si="68"/>
        <v>99.999999000000003</v>
      </c>
      <c r="R120" s="58"/>
      <c r="S120" s="58">
        <f t="shared" si="72"/>
        <v>100</v>
      </c>
      <c r="T120" s="58">
        <v>100</v>
      </c>
      <c r="U120" s="68"/>
    </row>
    <row r="121" spans="1:21" s="23" customFormat="1" ht="46.5" hidden="1" customHeight="1">
      <c r="A121" s="61" t="s">
        <v>120</v>
      </c>
      <c r="B121" s="88" t="s">
        <v>62</v>
      </c>
      <c r="C121" s="87"/>
      <c r="D121" s="57">
        <f>D122</f>
        <v>23506700</v>
      </c>
      <c r="E121" s="57">
        <f>E122</f>
        <v>0</v>
      </c>
      <c r="F121" s="57">
        <f>F122</f>
        <v>0</v>
      </c>
      <c r="G121" s="57">
        <f>G122</f>
        <v>23506700</v>
      </c>
      <c r="H121" s="57">
        <f t="shared" ref="H121:K121" si="96">H122</f>
        <v>19329948</v>
      </c>
      <c r="I121" s="57">
        <f t="shared" si="96"/>
        <v>0</v>
      </c>
      <c r="J121" s="57">
        <f t="shared" si="96"/>
        <v>0</v>
      </c>
      <c r="K121" s="57">
        <f t="shared" si="96"/>
        <v>19329948</v>
      </c>
      <c r="L121" s="57">
        <f t="shared" ref="L121:O121" si="97">L122</f>
        <v>23052977.43</v>
      </c>
      <c r="M121" s="57">
        <f t="shared" si="97"/>
        <v>0</v>
      </c>
      <c r="N121" s="57">
        <f t="shared" si="97"/>
        <v>0</v>
      </c>
      <c r="O121" s="57">
        <f t="shared" si="97"/>
        <v>23052977.43</v>
      </c>
      <c r="P121" s="57">
        <f t="shared" si="88"/>
        <v>98.069815967362501</v>
      </c>
      <c r="Q121" s="58"/>
      <c r="R121" s="57"/>
      <c r="S121" s="57">
        <f t="shared" si="72"/>
        <v>98.069815967362501</v>
      </c>
      <c r="T121" s="58"/>
      <c r="U121" s="59"/>
    </row>
    <row r="122" spans="1:21" s="1" customFormat="1" ht="27.75" hidden="1" customHeight="1">
      <c r="A122" s="112" t="s">
        <v>121</v>
      </c>
      <c r="B122" s="51" t="s">
        <v>205</v>
      </c>
      <c r="C122" s="114" t="s">
        <v>26</v>
      </c>
      <c r="D122" s="52">
        <v>23506700</v>
      </c>
      <c r="E122" s="52">
        <v>0</v>
      </c>
      <c r="F122" s="52">
        <v>0</v>
      </c>
      <c r="G122" s="52">
        <v>23506700</v>
      </c>
      <c r="H122" s="52">
        <f>I122+J122+K122</f>
        <v>19329948</v>
      </c>
      <c r="I122" s="52">
        <v>0</v>
      </c>
      <c r="J122" s="52">
        <v>0</v>
      </c>
      <c r="K122" s="52">
        <v>19329948</v>
      </c>
      <c r="L122" s="58">
        <f t="shared" si="82"/>
        <v>23052977.43</v>
      </c>
      <c r="M122" s="58">
        <v>0</v>
      </c>
      <c r="N122" s="58">
        <v>0</v>
      </c>
      <c r="O122" s="58">
        <v>23052977.43</v>
      </c>
      <c r="P122" s="58">
        <f t="shared" si="88"/>
        <v>98.069815967362501</v>
      </c>
      <c r="Q122" s="58"/>
      <c r="R122" s="58"/>
      <c r="S122" s="58">
        <f t="shared" si="72"/>
        <v>98.069815967362501</v>
      </c>
      <c r="T122" s="58"/>
      <c r="U122" s="68"/>
    </row>
    <row r="123" spans="1:21" s="23" customFormat="1" hidden="1">
      <c r="A123" s="176" t="s">
        <v>9</v>
      </c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8"/>
    </row>
    <row r="124" spans="1:21" s="1" customFormat="1" ht="40.5" hidden="1" customHeight="1">
      <c r="A124" s="61" t="s">
        <v>145</v>
      </c>
      <c r="B124" s="149" t="s">
        <v>31</v>
      </c>
      <c r="C124" s="149"/>
      <c r="D124" s="72">
        <f>D125+D153+D157+D161+D166</f>
        <v>3377280430</v>
      </c>
      <c r="E124" s="72">
        <f t="shared" ref="E124:O124" si="98">E125+E153+E157+E161+E166</f>
        <v>2643042092</v>
      </c>
      <c r="F124" s="72">
        <f t="shared" si="98"/>
        <v>0</v>
      </c>
      <c r="G124" s="72">
        <f t="shared" si="98"/>
        <v>734238338</v>
      </c>
      <c r="H124" s="72">
        <f t="shared" si="98"/>
        <v>2346211565</v>
      </c>
      <c r="I124" s="72">
        <f t="shared" si="98"/>
        <v>1819521914</v>
      </c>
      <c r="J124" s="72">
        <f t="shared" si="98"/>
        <v>0</v>
      </c>
      <c r="K124" s="72">
        <f t="shared" si="98"/>
        <v>526689651</v>
      </c>
      <c r="L124" s="72">
        <f t="shared" si="98"/>
        <v>3321322631.7800002</v>
      </c>
      <c r="M124" s="72">
        <f t="shared" si="98"/>
        <v>2641964871.7700005</v>
      </c>
      <c r="N124" s="72">
        <f t="shared" si="98"/>
        <v>0</v>
      </c>
      <c r="O124" s="72">
        <f t="shared" si="98"/>
        <v>679357760.00999999</v>
      </c>
      <c r="P124" s="57">
        <f>L124/D124*100</f>
        <v>98.343110695726281</v>
      </c>
      <c r="Q124" s="57">
        <f t="shared" ref="Q124:S124" si="99">M124/E124*100</f>
        <v>99.9592431678156</v>
      </c>
      <c r="R124" s="57"/>
      <c r="S124" s="57">
        <f t="shared" si="99"/>
        <v>92.52550906841914</v>
      </c>
      <c r="T124" s="58"/>
      <c r="U124" s="60"/>
    </row>
    <row r="125" spans="1:21" s="23" customFormat="1" ht="43.5" hidden="1" customHeight="1">
      <c r="A125" s="61" t="s">
        <v>146</v>
      </c>
      <c r="B125" s="108" t="s">
        <v>80</v>
      </c>
      <c r="C125" s="64"/>
      <c r="D125" s="62">
        <f>D126+D138+D151</f>
        <v>3183162406</v>
      </c>
      <c r="E125" s="62">
        <f t="shared" ref="E125:O125" si="100">E126+E138+E151</f>
        <v>2609738390</v>
      </c>
      <c r="F125" s="62">
        <f t="shared" si="100"/>
        <v>0</v>
      </c>
      <c r="G125" s="62">
        <f t="shared" si="100"/>
        <v>573424016</v>
      </c>
      <c r="H125" s="62">
        <f t="shared" si="100"/>
        <v>2188719812</v>
      </c>
      <c r="I125" s="62">
        <f t="shared" si="100"/>
        <v>1788532706</v>
      </c>
      <c r="J125" s="62">
        <f t="shared" si="100"/>
        <v>0</v>
      </c>
      <c r="K125" s="62">
        <f t="shared" si="100"/>
        <v>400187106</v>
      </c>
      <c r="L125" s="62">
        <f t="shared" si="100"/>
        <v>3128971828.1700001</v>
      </c>
      <c r="M125" s="62">
        <f t="shared" si="100"/>
        <v>2608853313.7500005</v>
      </c>
      <c r="N125" s="62">
        <f t="shared" si="100"/>
        <v>0</v>
      </c>
      <c r="O125" s="62">
        <f t="shared" si="100"/>
        <v>520118514.41999996</v>
      </c>
      <c r="P125" s="57">
        <f t="shared" ref="P125:P168" si="101">L125/D125*100</f>
        <v>98.297586773208451</v>
      </c>
      <c r="Q125" s="57">
        <f t="shared" ref="Q125:Q165" si="102">M125/E125*100</f>
        <v>99.966085633204045</v>
      </c>
      <c r="R125" s="57"/>
      <c r="S125" s="57">
        <f t="shared" ref="S125:S168" si="103">O125/G125*100</f>
        <v>90.703999118864942</v>
      </c>
      <c r="T125" s="58"/>
      <c r="U125" s="59"/>
    </row>
    <row r="126" spans="1:21" s="23" customFormat="1" ht="41.25" hidden="1" customHeight="1">
      <c r="A126" s="61" t="s">
        <v>147</v>
      </c>
      <c r="B126" s="108" t="s">
        <v>206</v>
      </c>
      <c r="C126" s="64"/>
      <c r="D126" s="62">
        <f>SUM(D127:D137)</f>
        <v>3123380070</v>
      </c>
      <c r="E126" s="62">
        <f t="shared" ref="E126:O126" si="104">SUM(E127:E137)</f>
        <v>2609738390</v>
      </c>
      <c r="F126" s="62">
        <f t="shared" si="104"/>
        <v>0</v>
      </c>
      <c r="G126" s="62">
        <f t="shared" si="104"/>
        <v>513641680</v>
      </c>
      <c r="H126" s="62">
        <f t="shared" si="104"/>
        <v>2163267267</v>
      </c>
      <c r="I126" s="62">
        <f t="shared" si="104"/>
        <v>1788532706</v>
      </c>
      <c r="J126" s="62">
        <f t="shared" si="104"/>
        <v>0</v>
      </c>
      <c r="K126" s="62">
        <f t="shared" si="104"/>
        <v>374734561</v>
      </c>
      <c r="L126" s="62">
        <f t="shared" si="104"/>
        <v>3092813059.0700002</v>
      </c>
      <c r="M126" s="62">
        <f t="shared" si="104"/>
        <v>2608853313.7500005</v>
      </c>
      <c r="N126" s="62">
        <f t="shared" si="104"/>
        <v>0</v>
      </c>
      <c r="O126" s="62">
        <f t="shared" si="104"/>
        <v>483959745.31999999</v>
      </c>
      <c r="P126" s="57">
        <f t="shared" si="101"/>
        <v>99.021348339140815</v>
      </c>
      <c r="Q126" s="57">
        <f t="shared" si="102"/>
        <v>99.966085633204045</v>
      </c>
      <c r="R126" s="57"/>
      <c r="S126" s="57">
        <f t="shared" si="103"/>
        <v>94.221276069340789</v>
      </c>
      <c r="T126" s="58"/>
      <c r="U126" s="59"/>
    </row>
    <row r="127" spans="1:21" s="1" customFormat="1" ht="39" hidden="1" customHeight="1">
      <c r="A127" s="112" t="s">
        <v>208</v>
      </c>
      <c r="B127" s="51" t="s">
        <v>65</v>
      </c>
      <c r="C127" s="65" t="s">
        <v>5</v>
      </c>
      <c r="D127" s="52">
        <f t="shared" ref="D127:D132" si="105">SUM(E127:G127)</f>
        <v>506602320</v>
      </c>
      <c r="E127" s="52">
        <v>0</v>
      </c>
      <c r="F127" s="52">
        <v>0</v>
      </c>
      <c r="G127" s="52">
        <v>506602320</v>
      </c>
      <c r="H127" s="52">
        <f t="shared" ref="H127:H133" si="106">I127+J127+K127</f>
        <v>369746486</v>
      </c>
      <c r="I127" s="52">
        <v>0</v>
      </c>
      <c r="J127" s="52">
        <v>0</v>
      </c>
      <c r="K127" s="52">
        <v>369746486</v>
      </c>
      <c r="L127" s="52">
        <f>M127+O127</f>
        <v>477571661.75999999</v>
      </c>
      <c r="M127" s="52">
        <v>0</v>
      </c>
      <c r="N127" s="52">
        <v>0</v>
      </c>
      <c r="O127" s="52">
        <v>477571661.75999999</v>
      </c>
      <c r="P127" s="58">
        <f t="shared" si="101"/>
        <v>94.269537052258272</v>
      </c>
      <c r="Q127" s="58"/>
      <c r="R127" s="58"/>
      <c r="S127" s="58">
        <f t="shared" si="103"/>
        <v>94.269537052258272</v>
      </c>
      <c r="T127" s="58"/>
      <c r="U127" s="68"/>
    </row>
    <row r="128" spans="1:21" s="1" customFormat="1" ht="190.5" hidden="1" customHeight="1">
      <c r="A128" s="112" t="s">
        <v>209</v>
      </c>
      <c r="B128" s="117" t="s">
        <v>323</v>
      </c>
      <c r="C128" s="65" t="s">
        <v>5</v>
      </c>
      <c r="D128" s="52">
        <f t="shared" si="105"/>
        <v>14281900</v>
      </c>
      <c r="E128" s="52">
        <v>13567800</v>
      </c>
      <c r="F128" s="52">
        <v>0</v>
      </c>
      <c r="G128" s="52">
        <v>714100</v>
      </c>
      <c r="H128" s="52">
        <f t="shared" si="106"/>
        <v>9705200</v>
      </c>
      <c r="I128" s="52">
        <v>9226200</v>
      </c>
      <c r="J128" s="52">
        <v>0</v>
      </c>
      <c r="K128" s="52">
        <v>479000</v>
      </c>
      <c r="L128" s="52">
        <f t="shared" ref="L128:L136" si="107">M128+O128</f>
        <v>14281900</v>
      </c>
      <c r="M128" s="52">
        <v>13567800</v>
      </c>
      <c r="N128" s="52">
        <v>0</v>
      </c>
      <c r="O128" s="52">
        <v>714100</v>
      </c>
      <c r="P128" s="58">
        <f t="shared" si="101"/>
        <v>100</v>
      </c>
      <c r="Q128" s="58">
        <f>M128/E128*100</f>
        <v>100</v>
      </c>
      <c r="R128" s="58"/>
      <c r="S128" s="58">
        <f t="shared" si="103"/>
        <v>100</v>
      </c>
      <c r="T128" s="58">
        <v>100</v>
      </c>
      <c r="U128" s="68"/>
    </row>
    <row r="129" spans="1:21" s="1" customFormat="1" ht="75" hidden="1">
      <c r="A129" s="112" t="s">
        <v>210</v>
      </c>
      <c r="B129" s="51" t="s">
        <v>294</v>
      </c>
      <c r="C129" s="65" t="s">
        <v>5</v>
      </c>
      <c r="D129" s="52">
        <f t="shared" si="105"/>
        <v>75412500</v>
      </c>
      <c r="E129" s="52">
        <v>75412500</v>
      </c>
      <c r="F129" s="52">
        <v>0</v>
      </c>
      <c r="G129" s="52">
        <v>0</v>
      </c>
      <c r="H129" s="52">
        <f t="shared" si="106"/>
        <v>45990595</v>
      </c>
      <c r="I129" s="52">
        <v>45990595</v>
      </c>
      <c r="J129" s="52">
        <v>0</v>
      </c>
      <c r="K129" s="52">
        <v>0</v>
      </c>
      <c r="L129" s="52">
        <f t="shared" si="107"/>
        <v>75374433.400000006</v>
      </c>
      <c r="M129" s="52">
        <v>75374433.400000006</v>
      </c>
      <c r="N129" s="52">
        <v>0</v>
      </c>
      <c r="O129" s="52">
        <v>0</v>
      </c>
      <c r="P129" s="58">
        <f t="shared" si="101"/>
        <v>99.949522161445387</v>
      </c>
      <c r="Q129" s="58">
        <f>M129/E129*100</f>
        <v>99.949522161445387</v>
      </c>
      <c r="R129" s="58"/>
      <c r="S129" s="58"/>
      <c r="T129" s="58">
        <v>100</v>
      </c>
      <c r="U129" s="77"/>
    </row>
    <row r="130" spans="1:21" s="1" customFormat="1" ht="175.5" hidden="1" customHeight="1">
      <c r="A130" s="112" t="s">
        <v>211</v>
      </c>
      <c r="B130" s="51" t="s">
        <v>295</v>
      </c>
      <c r="C130" s="65" t="s">
        <v>5</v>
      </c>
      <c r="D130" s="52">
        <f t="shared" si="105"/>
        <v>7740000</v>
      </c>
      <c r="E130" s="52">
        <v>7740000</v>
      </c>
      <c r="F130" s="52">
        <v>0</v>
      </c>
      <c r="G130" s="52">
        <v>0</v>
      </c>
      <c r="H130" s="52">
        <f t="shared" si="106"/>
        <v>5805000</v>
      </c>
      <c r="I130" s="52">
        <v>5805000</v>
      </c>
      <c r="J130" s="52">
        <v>0</v>
      </c>
      <c r="K130" s="52">
        <v>0</v>
      </c>
      <c r="L130" s="52">
        <f t="shared" si="107"/>
        <v>7009000</v>
      </c>
      <c r="M130" s="52">
        <v>7009000</v>
      </c>
      <c r="N130" s="52">
        <v>0</v>
      </c>
      <c r="O130" s="52">
        <v>0</v>
      </c>
      <c r="P130" s="58">
        <f t="shared" si="101"/>
        <v>90.555555555555557</v>
      </c>
      <c r="Q130" s="58">
        <f>M130/E130*100</f>
        <v>90.555555555555557</v>
      </c>
      <c r="R130" s="58"/>
      <c r="S130" s="58"/>
      <c r="T130" s="58">
        <v>100</v>
      </c>
      <c r="U130" s="68"/>
    </row>
    <row r="131" spans="1:21" s="1" customFormat="1" ht="196.5" hidden="1" customHeight="1">
      <c r="A131" s="112" t="s">
        <v>212</v>
      </c>
      <c r="B131" s="51" t="s">
        <v>296</v>
      </c>
      <c r="C131" s="65" t="s">
        <v>5</v>
      </c>
      <c r="D131" s="52">
        <f t="shared" si="105"/>
        <v>80180000</v>
      </c>
      <c r="E131" s="52">
        <v>80180000</v>
      </c>
      <c r="F131" s="52">
        <v>0</v>
      </c>
      <c r="G131" s="52">
        <v>0</v>
      </c>
      <c r="H131" s="52">
        <f t="shared" si="106"/>
        <v>45873258</v>
      </c>
      <c r="I131" s="52">
        <v>45873258</v>
      </c>
      <c r="J131" s="52">
        <v>0</v>
      </c>
      <c r="K131" s="52">
        <v>0</v>
      </c>
      <c r="L131" s="52">
        <f t="shared" si="107"/>
        <v>80177988.700000003</v>
      </c>
      <c r="M131" s="52">
        <v>80177988.700000003</v>
      </c>
      <c r="N131" s="52">
        <v>0</v>
      </c>
      <c r="O131" s="52">
        <v>0</v>
      </c>
      <c r="P131" s="58">
        <f t="shared" si="101"/>
        <v>99.997491519082075</v>
      </c>
      <c r="Q131" s="58">
        <f t="shared" si="102"/>
        <v>99.997491519082075</v>
      </c>
      <c r="R131" s="58"/>
      <c r="S131" s="58"/>
      <c r="T131" s="58">
        <v>100</v>
      </c>
      <c r="U131" s="77"/>
    </row>
    <row r="132" spans="1:21" s="23" customFormat="1" ht="138" hidden="1" customHeight="1">
      <c r="A132" s="112" t="s">
        <v>213</v>
      </c>
      <c r="B132" s="51" t="s">
        <v>297</v>
      </c>
      <c r="C132" s="65" t="s">
        <v>5</v>
      </c>
      <c r="D132" s="52">
        <f t="shared" si="105"/>
        <v>66825000</v>
      </c>
      <c r="E132" s="52">
        <v>66825000</v>
      </c>
      <c r="F132" s="52">
        <v>0</v>
      </c>
      <c r="G132" s="52">
        <v>0</v>
      </c>
      <c r="H132" s="52">
        <f t="shared" si="106"/>
        <v>53074300</v>
      </c>
      <c r="I132" s="52">
        <v>53074300</v>
      </c>
      <c r="J132" s="52">
        <v>0</v>
      </c>
      <c r="K132" s="52">
        <v>0</v>
      </c>
      <c r="L132" s="52">
        <f t="shared" si="107"/>
        <v>66711019.799999997</v>
      </c>
      <c r="M132" s="52">
        <v>66711019.799999997</v>
      </c>
      <c r="N132" s="52">
        <v>0</v>
      </c>
      <c r="O132" s="52">
        <v>0</v>
      </c>
      <c r="P132" s="58">
        <f t="shared" si="101"/>
        <v>99.829434792368119</v>
      </c>
      <c r="Q132" s="58">
        <f t="shared" si="102"/>
        <v>99.829434792368119</v>
      </c>
      <c r="R132" s="58"/>
      <c r="S132" s="58"/>
      <c r="T132" s="58">
        <v>100</v>
      </c>
      <c r="U132" s="77"/>
    </row>
    <row r="133" spans="1:21" s="23" customFormat="1" ht="159" hidden="1" customHeight="1">
      <c r="A133" s="112" t="s">
        <v>214</v>
      </c>
      <c r="B133" s="51" t="s">
        <v>298</v>
      </c>
      <c r="C133" s="65" t="s">
        <v>5</v>
      </c>
      <c r="D133" s="52">
        <f>SUM(E133:G133)</f>
        <v>2361890400</v>
      </c>
      <c r="E133" s="52">
        <v>2361890400</v>
      </c>
      <c r="F133" s="52">
        <v>0</v>
      </c>
      <c r="G133" s="52">
        <v>0</v>
      </c>
      <c r="H133" s="52">
        <f t="shared" si="106"/>
        <v>1625640663</v>
      </c>
      <c r="I133" s="52">
        <v>1625640663</v>
      </c>
      <c r="J133" s="52">
        <v>0</v>
      </c>
      <c r="K133" s="52">
        <v>0</v>
      </c>
      <c r="L133" s="52">
        <f t="shared" si="107"/>
        <v>2361890382.5500002</v>
      </c>
      <c r="M133" s="52">
        <v>2361890382.5500002</v>
      </c>
      <c r="N133" s="52">
        <v>0</v>
      </c>
      <c r="O133" s="52">
        <v>0</v>
      </c>
      <c r="P133" s="58">
        <f t="shared" si="101"/>
        <v>99.999999261185039</v>
      </c>
      <c r="Q133" s="58">
        <f t="shared" si="102"/>
        <v>99.999999261185039</v>
      </c>
      <c r="R133" s="58"/>
      <c r="S133" s="58"/>
      <c r="T133" s="58">
        <v>100</v>
      </c>
      <c r="U133" s="68"/>
    </row>
    <row r="134" spans="1:21" s="23" customFormat="1" ht="59.25" hidden="1" customHeight="1">
      <c r="A134" s="112" t="s">
        <v>215</v>
      </c>
      <c r="B134" s="51" t="s">
        <v>207</v>
      </c>
      <c r="C134" s="65" t="s">
        <v>5</v>
      </c>
      <c r="D134" s="52">
        <f t="shared" ref="D134:D137" si="108">SUM(E134:G134)</f>
        <v>72690</v>
      </c>
      <c r="E134" s="52">
        <v>72690</v>
      </c>
      <c r="F134" s="52">
        <v>0</v>
      </c>
      <c r="G134" s="52">
        <v>0</v>
      </c>
      <c r="H134" s="52">
        <f>I134+J134+K134</f>
        <v>72690</v>
      </c>
      <c r="I134" s="52">
        <v>72690</v>
      </c>
      <c r="J134" s="52">
        <v>0</v>
      </c>
      <c r="K134" s="52">
        <v>0</v>
      </c>
      <c r="L134" s="52">
        <f t="shared" si="107"/>
        <v>72690</v>
      </c>
      <c r="M134" s="52">
        <v>72690</v>
      </c>
      <c r="N134" s="52">
        <v>0</v>
      </c>
      <c r="O134" s="52">
        <v>0</v>
      </c>
      <c r="P134" s="58">
        <f t="shared" si="101"/>
        <v>100</v>
      </c>
      <c r="Q134" s="58">
        <f t="shared" si="102"/>
        <v>100</v>
      </c>
      <c r="R134" s="58"/>
      <c r="S134" s="58"/>
      <c r="T134" s="58">
        <f>Q134</f>
        <v>100</v>
      </c>
      <c r="U134" s="68"/>
    </row>
    <row r="135" spans="1:21" s="23" customFormat="1" ht="84.75" hidden="1" customHeight="1">
      <c r="A135" s="112" t="s">
        <v>216</v>
      </c>
      <c r="B135" s="51" t="s">
        <v>318</v>
      </c>
      <c r="C135" s="65" t="s">
        <v>5</v>
      </c>
      <c r="D135" s="52">
        <f t="shared" si="108"/>
        <v>1800000</v>
      </c>
      <c r="E135" s="52">
        <v>1800000</v>
      </c>
      <c r="F135" s="52">
        <v>0</v>
      </c>
      <c r="G135" s="52">
        <v>0</v>
      </c>
      <c r="H135" s="52">
        <f t="shared" ref="H135:H136" si="109">I135+J135+K135</f>
        <v>1800000</v>
      </c>
      <c r="I135" s="52">
        <v>1800000</v>
      </c>
      <c r="J135" s="52">
        <v>0</v>
      </c>
      <c r="K135" s="52">
        <v>0</v>
      </c>
      <c r="L135" s="52">
        <f t="shared" si="107"/>
        <v>1799999.3</v>
      </c>
      <c r="M135" s="52">
        <v>1799999.3</v>
      </c>
      <c r="N135" s="52">
        <v>0</v>
      </c>
      <c r="O135" s="52">
        <v>0</v>
      </c>
      <c r="P135" s="58">
        <f t="shared" si="101"/>
        <v>99.999961111111119</v>
      </c>
      <c r="Q135" s="58">
        <f t="shared" si="102"/>
        <v>99.999961111111119</v>
      </c>
      <c r="R135" s="58"/>
      <c r="S135" s="58"/>
      <c r="T135" s="58">
        <f t="shared" ref="T135:T136" si="110">Q135</f>
        <v>99.999961111111119</v>
      </c>
      <c r="U135" s="68"/>
    </row>
    <row r="136" spans="1:21" s="23" customFormat="1" ht="69.75" hidden="1" customHeight="1">
      <c r="A136" s="112" t="s">
        <v>316</v>
      </c>
      <c r="B136" s="51" t="s">
        <v>310</v>
      </c>
      <c r="C136" s="65" t="s">
        <v>5</v>
      </c>
      <c r="D136" s="52">
        <f t="shared" si="108"/>
        <v>2250000</v>
      </c>
      <c r="E136" s="52">
        <v>2250000</v>
      </c>
      <c r="F136" s="52">
        <v>0</v>
      </c>
      <c r="G136" s="52">
        <v>0</v>
      </c>
      <c r="H136" s="52">
        <f t="shared" si="109"/>
        <v>1050000</v>
      </c>
      <c r="I136" s="52">
        <v>1050000</v>
      </c>
      <c r="J136" s="52">
        <v>0</v>
      </c>
      <c r="K136" s="52">
        <v>0</v>
      </c>
      <c r="L136" s="52">
        <f t="shared" si="107"/>
        <v>2250000</v>
      </c>
      <c r="M136" s="52">
        <v>2250000</v>
      </c>
      <c r="N136" s="52">
        <v>0</v>
      </c>
      <c r="O136" s="52">
        <v>0</v>
      </c>
      <c r="P136" s="58">
        <f t="shared" si="101"/>
        <v>100</v>
      </c>
      <c r="Q136" s="58">
        <f t="shared" si="102"/>
        <v>100</v>
      </c>
      <c r="R136" s="58"/>
      <c r="S136" s="58"/>
      <c r="T136" s="58">
        <f t="shared" si="110"/>
        <v>100</v>
      </c>
      <c r="U136" s="68"/>
    </row>
    <row r="137" spans="1:21" s="23" customFormat="1" ht="29.25" hidden="1" customHeight="1">
      <c r="A137" s="112" t="s">
        <v>317</v>
      </c>
      <c r="B137" s="105" t="s">
        <v>202</v>
      </c>
      <c r="C137" s="65" t="s">
        <v>5</v>
      </c>
      <c r="D137" s="52">
        <f t="shared" si="108"/>
        <v>6325260</v>
      </c>
      <c r="E137" s="52">
        <v>0</v>
      </c>
      <c r="F137" s="52">
        <v>0</v>
      </c>
      <c r="G137" s="52">
        <v>6325260</v>
      </c>
      <c r="H137" s="52">
        <f>I137+J137+K137</f>
        <v>4509075</v>
      </c>
      <c r="I137" s="52">
        <v>0</v>
      </c>
      <c r="J137" s="52">
        <v>0</v>
      </c>
      <c r="K137" s="52">
        <v>4509075</v>
      </c>
      <c r="L137" s="52">
        <f>M137+O137</f>
        <v>5673983.5599999996</v>
      </c>
      <c r="M137" s="52">
        <v>0</v>
      </c>
      <c r="N137" s="52">
        <v>0</v>
      </c>
      <c r="O137" s="52">
        <v>5673983.5599999996</v>
      </c>
      <c r="P137" s="58">
        <f t="shared" si="101"/>
        <v>89.703562541302645</v>
      </c>
      <c r="Q137" s="58"/>
      <c r="R137" s="58"/>
      <c r="S137" s="58">
        <f t="shared" si="103"/>
        <v>89.703562541302645</v>
      </c>
      <c r="T137" s="58">
        <v>100</v>
      </c>
      <c r="U137" s="68"/>
    </row>
    <row r="138" spans="1:21" s="23" customFormat="1" ht="42" hidden="1" customHeight="1">
      <c r="A138" s="61" t="s">
        <v>148</v>
      </c>
      <c r="B138" s="88" t="s">
        <v>217</v>
      </c>
      <c r="C138" s="64"/>
      <c r="D138" s="62">
        <f>SUM(D139:D140)</f>
        <v>40906522</v>
      </c>
      <c r="E138" s="62">
        <f>SUM(E139:E140)</f>
        <v>0</v>
      </c>
      <c r="F138" s="62">
        <f>SUM(F139:F140)</f>
        <v>0</v>
      </c>
      <c r="G138" s="62">
        <f>SUM(G139:G140)</f>
        <v>40906522</v>
      </c>
      <c r="H138" s="62">
        <f t="shared" ref="H138:K138" si="111">SUM(H139:H140)</f>
        <v>20591591</v>
      </c>
      <c r="I138" s="62">
        <f t="shared" si="111"/>
        <v>0</v>
      </c>
      <c r="J138" s="62">
        <f t="shared" si="111"/>
        <v>0</v>
      </c>
      <c r="K138" s="62">
        <f t="shared" si="111"/>
        <v>20591591</v>
      </c>
      <c r="L138" s="62">
        <f>SUM(L139:L140)</f>
        <v>17295333.719999999</v>
      </c>
      <c r="M138" s="62">
        <f>SUM(M139:M140)</f>
        <v>0</v>
      </c>
      <c r="N138" s="62">
        <f>SUM(N139:N140)</f>
        <v>0</v>
      </c>
      <c r="O138" s="62">
        <f>SUM(O139:O140)</f>
        <v>17295333.719999999</v>
      </c>
      <c r="P138" s="57">
        <f t="shared" si="101"/>
        <v>42.280137431385633</v>
      </c>
      <c r="Q138" s="57"/>
      <c r="R138" s="57"/>
      <c r="S138" s="57">
        <f t="shared" si="103"/>
        <v>42.280137431385633</v>
      </c>
      <c r="T138" s="58"/>
      <c r="U138" s="59"/>
    </row>
    <row r="139" spans="1:21" s="49" customFormat="1" ht="0.75" hidden="1" customHeight="1">
      <c r="A139" s="135" t="s">
        <v>218</v>
      </c>
      <c r="B139" s="143" t="s">
        <v>202</v>
      </c>
      <c r="C139" s="65" t="s">
        <v>3</v>
      </c>
      <c r="D139" s="52">
        <f>SUM(E139:G139)</f>
        <v>31033397</v>
      </c>
      <c r="E139" s="52">
        <v>0</v>
      </c>
      <c r="F139" s="52">
        <v>0</v>
      </c>
      <c r="G139" s="52">
        <v>31033397</v>
      </c>
      <c r="H139" s="52">
        <f>SUM(I139:K139)</f>
        <v>13403140</v>
      </c>
      <c r="I139" s="52">
        <v>0</v>
      </c>
      <c r="J139" s="52">
        <v>0</v>
      </c>
      <c r="K139" s="52">
        <v>13403140</v>
      </c>
      <c r="L139" s="52">
        <f t="shared" ref="L139:L140" si="112">SUM(M139:O139)</f>
        <v>12554381.720000001</v>
      </c>
      <c r="M139" s="52">
        <v>0</v>
      </c>
      <c r="N139" s="52">
        <v>0</v>
      </c>
      <c r="O139" s="52">
        <v>12554381.720000001</v>
      </c>
      <c r="P139" s="58">
        <f t="shared" si="101"/>
        <v>40.454423084910751</v>
      </c>
      <c r="Q139" s="58"/>
      <c r="R139" s="58"/>
      <c r="S139" s="58">
        <f t="shared" si="103"/>
        <v>40.454423084910751</v>
      </c>
      <c r="T139" s="58"/>
      <c r="U139" s="68"/>
    </row>
    <row r="140" spans="1:21" s="49" customFormat="1" ht="27" hidden="1" customHeight="1">
      <c r="A140" s="145"/>
      <c r="B140" s="144"/>
      <c r="C140" s="65" t="s">
        <v>313</v>
      </c>
      <c r="D140" s="52">
        <f>SUM(E140:G140)</f>
        <v>9873125</v>
      </c>
      <c r="E140" s="52">
        <v>0</v>
      </c>
      <c r="F140" s="52">
        <v>0</v>
      </c>
      <c r="G140" s="52">
        <v>9873125</v>
      </c>
      <c r="H140" s="52">
        <f>SUM(I140:K140)</f>
        <v>7188451</v>
      </c>
      <c r="I140" s="52">
        <v>0</v>
      </c>
      <c r="J140" s="52">
        <v>0</v>
      </c>
      <c r="K140" s="52">
        <v>7188451</v>
      </c>
      <c r="L140" s="52">
        <f t="shared" si="112"/>
        <v>4740952</v>
      </c>
      <c r="M140" s="52">
        <v>0</v>
      </c>
      <c r="N140" s="52">
        <v>0</v>
      </c>
      <c r="O140" s="52">
        <v>4740952</v>
      </c>
      <c r="P140" s="58">
        <f t="shared" si="101"/>
        <v>48.018757992023801</v>
      </c>
      <c r="Q140" s="58"/>
      <c r="R140" s="58"/>
      <c r="S140" s="58">
        <f t="shared" si="103"/>
        <v>48.018757992023801</v>
      </c>
      <c r="T140" s="58"/>
      <c r="U140" s="68"/>
    </row>
    <row r="141" spans="1:21" s="49" customFormat="1" ht="37.5" hidden="1">
      <c r="A141" s="107"/>
      <c r="B141" s="51" t="s">
        <v>419</v>
      </c>
      <c r="C141" s="65"/>
      <c r="D141" s="52">
        <v>187000</v>
      </c>
      <c r="E141" s="52"/>
      <c r="F141" s="52"/>
      <c r="G141" s="52">
        <v>187000</v>
      </c>
      <c r="H141" s="52"/>
      <c r="I141" s="52"/>
      <c r="J141" s="52"/>
      <c r="K141" s="52"/>
      <c r="L141" s="52">
        <v>187000</v>
      </c>
      <c r="M141" s="52"/>
      <c r="N141" s="52"/>
      <c r="O141" s="52">
        <v>187000</v>
      </c>
      <c r="P141" s="58"/>
      <c r="Q141" s="58"/>
      <c r="R141" s="58"/>
      <c r="S141" s="58"/>
      <c r="T141" s="58"/>
      <c r="U141" s="51" t="s">
        <v>429</v>
      </c>
    </row>
    <row r="142" spans="1:21" s="49" customFormat="1" ht="75" hidden="1">
      <c r="A142" s="107"/>
      <c r="B142" s="51" t="s">
        <v>420</v>
      </c>
      <c r="C142" s="65"/>
      <c r="D142" s="52">
        <f>232008+249998</f>
        <v>482006</v>
      </c>
      <c r="E142" s="52"/>
      <c r="F142" s="52"/>
      <c r="G142" s="52">
        <f>232008+249998</f>
        <v>482006</v>
      </c>
      <c r="H142" s="52"/>
      <c r="I142" s="52"/>
      <c r="J142" s="52"/>
      <c r="K142" s="52"/>
      <c r="L142" s="54">
        <v>0</v>
      </c>
      <c r="M142" s="52"/>
      <c r="N142" s="52"/>
      <c r="O142" s="54">
        <v>0</v>
      </c>
      <c r="P142" s="58"/>
      <c r="Q142" s="58"/>
      <c r="R142" s="58"/>
      <c r="S142" s="58"/>
      <c r="T142" s="58"/>
      <c r="U142" s="117" t="s">
        <v>435</v>
      </c>
    </row>
    <row r="143" spans="1:21" s="49" customFormat="1" ht="75" hidden="1">
      <c r="A143" s="107"/>
      <c r="B143" s="51" t="s">
        <v>421</v>
      </c>
      <c r="C143" s="65"/>
      <c r="D143" s="52">
        <v>956340</v>
      </c>
      <c r="E143" s="52"/>
      <c r="F143" s="52"/>
      <c r="G143" s="52">
        <v>956340</v>
      </c>
      <c r="H143" s="52"/>
      <c r="I143" s="52"/>
      <c r="J143" s="52"/>
      <c r="K143" s="52"/>
      <c r="L143" s="54">
        <v>505800</v>
      </c>
      <c r="M143" s="52"/>
      <c r="N143" s="52"/>
      <c r="O143" s="54">
        <v>505800</v>
      </c>
      <c r="P143" s="58"/>
      <c r="Q143" s="58"/>
      <c r="R143" s="58"/>
      <c r="S143" s="58"/>
      <c r="T143" s="58"/>
      <c r="U143" s="51" t="s">
        <v>430</v>
      </c>
    </row>
    <row r="144" spans="1:21" s="49" customFormat="1" ht="75" hidden="1">
      <c r="A144" s="107"/>
      <c r="B144" s="111" t="s">
        <v>422</v>
      </c>
      <c r="C144" s="65"/>
      <c r="D144" s="53">
        <v>1464951</v>
      </c>
      <c r="E144" s="52"/>
      <c r="F144" s="52"/>
      <c r="G144" s="53">
        <v>1464951</v>
      </c>
      <c r="H144" s="52"/>
      <c r="I144" s="52"/>
      <c r="J144" s="52"/>
      <c r="K144" s="52"/>
      <c r="L144" s="53">
        <v>0</v>
      </c>
      <c r="M144" s="52"/>
      <c r="N144" s="52"/>
      <c r="O144" s="53">
        <v>0</v>
      </c>
      <c r="P144" s="58"/>
      <c r="Q144" s="58"/>
      <c r="R144" s="58"/>
      <c r="S144" s="58"/>
      <c r="T144" s="58"/>
      <c r="U144" s="117" t="s">
        <v>431</v>
      </c>
    </row>
    <row r="145" spans="1:21" s="49" customFormat="1" ht="75" hidden="1">
      <c r="A145" s="107"/>
      <c r="B145" s="51" t="s">
        <v>423</v>
      </c>
      <c r="C145" s="65"/>
      <c r="D145" s="52">
        <v>1169371</v>
      </c>
      <c r="E145" s="52"/>
      <c r="F145" s="52"/>
      <c r="G145" s="52">
        <v>1169371</v>
      </c>
      <c r="H145" s="52"/>
      <c r="I145" s="52"/>
      <c r="J145" s="52"/>
      <c r="K145" s="52"/>
      <c r="L145" s="54">
        <v>869371</v>
      </c>
      <c r="M145" s="52"/>
      <c r="N145" s="52"/>
      <c r="O145" s="54">
        <v>869371</v>
      </c>
      <c r="P145" s="58"/>
      <c r="Q145" s="58"/>
      <c r="R145" s="58"/>
      <c r="S145" s="58"/>
      <c r="T145" s="58"/>
      <c r="U145" s="51" t="s">
        <v>432</v>
      </c>
    </row>
    <row r="146" spans="1:21" s="49" customFormat="1" ht="37.5" hidden="1">
      <c r="A146" s="107"/>
      <c r="B146" s="111" t="s">
        <v>424</v>
      </c>
      <c r="C146" s="65"/>
      <c r="D146" s="53">
        <v>1275000</v>
      </c>
      <c r="E146" s="52"/>
      <c r="F146" s="52"/>
      <c r="G146" s="53">
        <v>1275000</v>
      </c>
      <c r="H146" s="52"/>
      <c r="I146" s="52"/>
      <c r="J146" s="52"/>
      <c r="K146" s="52"/>
      <c r="L146" s="53">
        <v>1275000</v>
      </c>
      <c r="M146" s="52"/>
      <c r="N146" s="52"/>
      <c r="O146" s="53">
        <v>1275000</v>
      </c>
      <c r="P146" s="58"/>
      <c r="Q146" s="58"/>
      <c r="R146" s="58"/>
      <c r="S146" s="58"/>
      <c r="T146" s="58"/>
      <c r="U146" s="117" t="s">
        <v>429</v>
      </c>
    </row>
    <row r="147" spans="1:21" s="49" customFormat="1" ht="37.5" hidden="1">
      <c r="A147" s="107"/>
      <c r="B147" s="51" t="s">
        <v>425</v>
      </c>
      <c r="C147" s="65"/>
      <c r="D147" s="52">
        <v>1903781</v>
      </c>
      <c r="E147" s="52"/>
      <c r="F147" s="52"/>
      <c r="G147" s="52">
        <v>1903781</v>
      </c>
      <c r="H147" s="52"/>
      <c r="I147" s="52"/>
      <c r="J147" s="52"/>
      <c r="K147" s="52"/>
      <c r="L147" s="54">
        <v>1903781</v>
      </c>
      <c r="M147" s="52"/>
      <c r="N147" s="52"/>
      <c r="O147" s="54">
        <v>1903781</v>
      </c>
      <c r="P147" s="58"/>
      <c r="Q147" s="58"/>
      <c r="R147" s="58"/>
      <c r="S147" s="58"/>
      <c r="T147" s="58"/>
      <c r="U147" s="51" t="s">
        <v>429</v>
      </c>
    </row>
    <row r="148" spans="1:21" s="49" customFormat="1" ht="93.75" hidden="1">
      <c r="A148" s="107"/>
      <c r="B148" s="111" t="s">
        <v>426</v>
      </c>
      <c r="C148" s="65"/>
      <c r="D148" s="52">
        <v>572249</v>
      </c>
      <c r="E148" s="52"/>
      <c r="F148" s="52"/>
      <c r="G148" s="52">
        <v>572249</v>
      </c>
      <c r="H148" s="52"/>
      <c r="I148" s="52"/>
      <c r="J148" s="52"/>
      <c r="K148" s="52"/>
      <c r="L148" s="54">
        <v>0</v>
      </c>
      <c r="M148" s="52"/>
      <c r="N148" s="52"/>
      <c r="O148" s="54">
        <v>0</v>
      </c>
      <c r="P148" s="58"/>
      <c r="Q148" s="58"/>
      <c r="R148" s="58"/>
      <c r="S148" s="58"/>
      <c r="T148" s="58"/>
      <c r="U148" s="51" t="s">
        <v>433</v>
      </c>
    </row>
    <row r="149" spans="1:21" s="49" customFormat="1" ht="93.75" hidden="1">
      <c r="A149" s="107"/>
      <c r="B149" s="111" t="s">
        <v>427</v>
      </c>
      <c r="C149" s="65"/>
      <c r="D149" s="52">
        <v>466836</v>
      </c>
      <c r="E149" s="52"/>
      <c r="F149" s="52"/>
      <c r="G149" s="52">
        <v>466836</v>
      </c>
      <c r="H149" s="52"/>
      <c r="I149" s="52"/>
      <c r="J149" s="52"/>
      <c r="K149" s="52"/>
      <c r="L149" s="54">
        <v>0</v>
      </c>
      <c r="M149" s="52"/>
      <c r="N149" s="52"/>
      <c r="O149" s="54">
        <v>0</v>
      </c>
      <c r="P149" s="58"/>
      <c r="Q149" s="58"/>
      <c r="R149" s="58"/>
      <c r="S149" s="58"/>
      <c r="T149" s="58"/>
      <c r="U149" s="51" t="s">
        <v>434</v>
      </c>
    </row>
    <row r="150" spans="1:21" s="49" customFormat="1" ht="93.75" hidden="1">
      <c r="A150" s="107"/>
      <c r="B150" s="111" t="s">
        <v>428</v>
      </c>
      <c r="C150" s="65"/>
      <c r="D150" s="52">
        <v>1395591</v>
      </c>
      <c r="E150" s="52"/>
      <c r="F150" s="52"/>
      <c r="G150" s="52">
        <v>1395591</v>
      </c>
      <c r="H150" s="52"/>
      <c r="I150" s="52"/>
      <c r="J150" s="52"/>
      <c r="K150" s="52"/>
      <c r="L150" s="54">
        <v>0</v>
      </c>
      <c r="M150" s="52"/>
      <c r="N150" s="52"/>
      <c r="O150" s="54">
        <v>0</v>
      </c>
      <c r="P150" s="58"/>
      <c r="Q150" s="58"/>
      <c r="R150" s="58"/>
      <c r="S150" s="58"/>
      <c r="T150" s="58"/>
      <c r="U150" s="117" t="s">
        <v>436</v>
      </c>
    </row>
    <row r="151" spans="1:21" s="23" customFormat="1" ht="78.75" hidden="1" customHeight="1">
      <c r="A151" s="104" t="s">
        <v>332</v>
      </c>
      <c r="B151" s="90" t="s">
        <v>333</v>
      </c>
      <c r="C151" s="64"/>
      <c r="D151" s="62">
        <f>D152</f>
        <v>18875814</v>
      </c>
      <c r="E151" s="62">
        <f t="shared" ref="E151:O151" si="113">E152</f>
        <v>0</v>
      </c>
      <c r="F151" s="62">
        <f t="shared" si="113"/>
        <v>0</v>
      </c>
      <c r="G151" s="62">
        <f t="shared" si="113"/>
        <v>18875814</v>
      </c>
      <c r="H151" s="62">
        <f t="shared" si="113"/>
        <v>4860954</v>
      </c>
      <c r="I151" s="62">
        <f t="shared" si="113"/>
        <v>0</v>
      </c>
      <c r="J151" s="62">
        <f t="shared" si="113"/>
        <v>0</v>
      </c>
      <c r="K151" s="62">
        <f t="shared" si="113"/>
        <v>4860954</v>
      </c>
      <c r="L151" s="62">
        <f t="shared" si="113"/>
        <v>18863435.379999999</v>
      </c>
      <c r="M151" s="62">
        <f t="shared" si="113"/>
        <v>0</v>
      </c>
      <c r="N151" s="62">
        <f t="shared" si="113"/>
        <v>0</v>
      </c>
      <c r="O151" s="62">
        <f t="shared" si="113"/>
        <v>18863435.379999999</v>
      </c>
      <c r="P151" s="57">
        <f t="shared" si="101"/>
        <v>99.934420735444832</v>
      </c>
      <c r="Q151" s="57"/>
      <c r="R151" s="57"/>
      <c r="S151" s="57">
        <f t="shared" si="103"/>
        <v>99.934420735444832</v>
      </c>
      <c r="T151" s="58"/>
      <c r="U151" s="89"/>
    </row>
    <row r="152" spans="1:21" s="1" customFormat="1" ht="33.75" hidden="1" customHeight="1">
      <c r="A152" s="107" t="s">
        <v>334</v>
      </c>
      <c r="B152" s="106" t="s">
        <v>202</v>
      </c>
      <c r="C152" s="65" t="s">
        <v>5</v>
      </c>
      <c r="D152" s="52">
        <f>SUM(E152:G152)</f>
        <v>18875814</v>
      </c>
      <c r="E152" s="52">
        <v>0</v>
      </c>
      <c r="F152" s="52">
        <v>0</v>
      </c>
      <c r="G152" s="52">
        <v>18875814</v>
      </c>
      <c r="H152" s="52">
        <f>SUM(I152:K152)</f>
        <v>4860954</v>
      </c>
      <c r="I152" s="52">
        <v>0</v>
      </c>
      <c r="J152" s="52">
        <v>0</v>
      </c>
      <c r="K152" s="52">
        <v>4860954</v>
      </c>
      <c r="L152" s="52">
        <f>SUM(M152:O152)</f>
        <v>18863435.379999999</v>
      </c>
      <c r="M152" s="52">
        <v>0</v>
      </c>
      <c r="N152" s="52">
        <v>0</v>
      </c>
      <c r="O152" s="52">
        <v>18863435.379999999</v>
      </c>
      <c r="P152" s="58">
        <f t="shared" si="101"/>
        <v>99.934420735444832</v>
      </c>
      <c r="Q152" s="58"/>
      <c r="R152" s="58"/>
      <c r="S152" s="58">
        <f t="shared" si="103"/>
        <v>99.934420735444832</v>
      </c>
      <c r="T152" s="58">
        <v>84.5</v>
      </c>
      <c r="U152" s="68"/>
    </row>
    <row r="153" spans="1:21" s="23" customFormat="1" ht="79.5" hidden="1" customHeight="1">
      <c r="A153" s="61" t="s">
        <v>149</v>
      </c>
      <c r="B153" s="88" t="s">
        <v>81</v>
      </c>
      <c r="C153" s="64"/>
      <c r="D153" s="62">
        <f>SUM(D154:D156)</f>
        <v>1457890</v>
      </c>
      <c r="E153" s="62">
        <f t="shared" ref="E153:O153" si="114">SUM(E154:E156)</f>
        <v>860000</v>
      </c>
      <c r="F153" s="62">
        <f t="shared" si="114"/>
        <v>0</v>
      </c>
      <c r="G153" s="62">
        <f t="shared" si="114"/>
        <v>597890</v>
      </c>
      <c r="H153" s="62">
        <f t="shared" si="114"/>
        <v>1180000</v>
      </c>
      <c r="I153" s="62">
        <f t="shared" si="114"/>
        <v>860000</v>
      </c>
      <c r="J153" s="62">
        <f t="shared" si="114"/>
        <v>0</v>
      </c>
      <c r="K153" s="62">
        <f t="shared" si="114"/>
        <v>320000</v>
      </c>
      <c r="L153" s="62">
        <f t="shared" si="114"/>
        <v>1457748.98</v>
      </c>
      <c r="M153" s="62">
        <f t="shared" si="114"/>
        <v>860000</v>
      </c>
      <c r="N153" s="62">
        <f t="shared" si="114"/>
        <v>0</v>
      </c>
      <c r="O153" s="62">
        <f t="shared" si="114"/>
        <v>597748.98</v>
      </c>
      <c r="P153" s="57">
        <f t="shared" si="101"/>
        <v>99.9903271165863</v>
      </c>
      <c r="Q153" s="57">
        <f>M153/E153*100</f>
        <v>100</v>
      </c>
      <c r="R153" s="57"/>
      <c r="S153" s="57">
        <f t="shared" si="103"/>
        <v>99.976413721587576</v>
      </c>
      <c r="T153" s="57"/>
      <c r="U153" s="59"/>
    </row>
    <row r="154" spans="1:21" s="23" customFormat="1" ht="30.75" hidden="1" customHeight="1">
      <c r="A154" s="112" t="s">
        <v>162</v>
      </c>
      <c r="B154" s="51" t="s">
        <v>202</v>
      </c>
      <c r="C154" s="65" t="s">
        <v>5</v>
      </c>
      <c r="D154" s="52">
        <f>SUM(E154:G154)</f>
        <v>597890</v>
      </c>
      <c r="E154" s="52">
        <v>0</v>
      </c>
      <c r="F154" s="52">
        <v>0</v>
      </c>
      <c r="G154" s="52">
        <v>597890</v>
      </c>
      <c r="H154" s="52">
        <f>I154+J154+K154</f>
        <v>320000</v>
      </c>
      <c r="I154" s="52">
        <v>0</v>
      </c>
      <c r="J154" s="52">
        <v>0</v>
      </c>
      <c r="K154" s="52">
        <v>320000</v>
      </c>
      <c r="L154" s="52">
        <f>M154+O154</f>
        <v>597748.98</v>
      </c>
      <c r="M154" s="52">
        <v>0</v>
      </c>
      <c r="N154" s="52">
        <v>0</v>
      </c>
      <c r="O154" s="52">
        <v>597748.98</v>
      </c>
      <c r="P154" s="58">
        <f t="shared" si="101"/>
        <v>99.976413721587576</v>
      </c>
      <c r="Q154" s="58"/>
      <c r="R154" s="58"/>
      <c r="S154" s="58">
        <f t="shared" si="103"/>
        <v>99.976413721587576</v>
      </c>
      <c r="T154" s="58"/>
      <c r="U154" s="68"/>
    </row>
    <row r="155" spans="1:21" s="23" customFormat="1" ht="66" hidden="1" customHeight="1">
      <c r="A155" s="112" t="s">
        <v>309</v>
      </c>
      <c r="B155" s="51" t="s">
        <v>303</v>
      </c>
      <c r="C155" s="65" t="s">
        <v>5</v>
      </c>
      <c r="D155" s="52">
        <f>SUM(E155:G155)</f>
        <v>260000</v>
      </c>
      <c r="E155" s="52">
        <v>260000</v>
      </c>
      <c r="F155" s="52">
        <v>0</v>
      </c>
      <c r="G155" s="52">
        <v>0</v>
      </c>
      <c r="H155" s="52">
        <f>I155+J155+K155</f>
        <v>260000</v>
      </c>
      <c r="I155" s="52">
        <v>260000</v>
      </c>
      <c r="J155" s="52">
        <v>0</v>
      </c>
      <c r="K155" s="52">
        <v>0</v>
      </c>
      <c r="L155" s="52">
        <f>M155+O155</f>
        <v>260000</v>
      </c>
      <c r="M155" s="52">
        <v>260000</v>
      </c>
      <c r="N155" s="52">
        <v>0</v>
      </c>
      <c r="O155" s="52">
        <v>0</v>
      </c>
      <c r="P155" s="58">
        <f t="shared" si="101"/>
        <v>100</v>
      </c>
      <c r="Q155" s="58">
        <f t="shared" si="102"/>
        <v>100</v>
      </c>
      <c r="R155" s="57"/>
      <c r="S155" s="57"/>
      <c r="T155" s="58">
        <f>Q155</f>
        <v>100</v>
      </c>
      <c r="U155" s="68"/>
    </row>
    <row r="156" spans="1:21" s="23" customFormat="1" ht="66" hidden="1" customHeight="1">
      <c r="A156" s="112" t="s">
        <v>363</v>
      </c>
      <c r="B156" s="51" t="s">
        <v>353</v>
      </c>
      <c r="C156" s="65" t="s">
        <v>5</v>
      </c>
      <c r="D156" s="52">
        <f>SUM(E156:G156)</f>
        <v>600000</v>
      </c>
      <c r="E156" s="52">
        <v>600000</v>
      </c>
      <c r="F156" s="52">
        <v>0</v>
      </c>
      <c r="G156" s="52">
        <v>0</v>
      </c>
      <c r="H156" s="52">
        <f>I156+J156+K156</f>
        <v>600000</v>
      </c>
      <c r="I156" s="52">
        <v>600000</v>
      </c>
      <c r="J156" s="52">
        <v>0</v>
      </c>
      <c r="K156" s="52">
        <v>0</v>
      </c>
      <c r="L156" s="52">
        <f>M156+O156</f>
        <v>600000</v>
      </c>
      <c r="M156" s="52">
        <v>600000</v>
      </c>
      <c r="N156" s="52">
        <v>0</v>
      </c>
      <c r="O156" s="52">
        <v>0</v>
      </c>
      <c r="P156" s="58">
        <f t="shared" si="101"/>
        <v>100</v>
      </c>
      <c r="Q156" s="58">
        <f t="shared" si="102"/>
        <v>100</v>
      </c>
      <c r="R156" s="57"/>
      <c r="S156" s="57"/>
      <c r="T156" s="58">
        <f>Q156</f>
        <v>100</v>
      </c>
      <c r="U156" s="68"/>
    </row>
    <row r="157" spans="1:21" s="23" customFormat="1" ht="39.75" hidden="1" customHeight="1">
      <c r="A157" s="61" t="s">
        <v>150</v>
      </c>
      <c r="B157" s="88" t="s">
        <v>82</v>
      </c>
      <c r="C157" s="64"/>
      <c r="D157" s="62">
        <f t="shared" ref="D157:O157" si="115">SUM(D158:D160)</f>
        <v>39600127</v>
      </c>
      <c r="E157" s="62">
        <f t="shared" si="115"/>
        <v>30001514</v>
      </c>
      <c r="F157" s="62">
        <f t="shared" si="115"/>
        <v>0</v>
      </c>
      <c r="G157" s="62">
        <f t="shared" si="115"/>
        <v>9598613</v>
      </c>
      <c r="H157" s="62">
        <f t="shared" si="115"/>
        <v>36917754</v>
      </c>
      <c r="I157" s="62">
        <f t="shared" si="115"/>
        <v>27864317</v>
      </c>
      <c r="J157" s="62">
        <f t="shared" si="115"/>
        <v>0</v>
      </c>
      <c r="K157" s="62">
        <f t="shared" si="115"/>
        <v>9053437</v>
      </c>
      <c r="L157" s="62">
        <f>SUM(L158:L160)</f>
        <v>39482874.459999993</v>
      </c>
      <c r="M157" s="62">
        <f t="shared" si="115"/>
        <v>29952594.349999998</v>
      </c>
      <c r="N157" s="62">
        <f t="shared" si="115"/>
        <v>0</v>
      </c>
      <c r="O157" s="62">
        <f t="shared" si="115"/>
        <v>9530280.1099999994</v>
      </c>
      <c r="P157" s="57">
        <f t="shared" si="101"/>
        <v>99.703908676858518</v>
      </c>
      <c r="Q157" s="57">
        <f t="shared" si="102"/>
        <v>99.836942728956927</v>
      </c>
      <c r="R157" s="57"/>
      <c r="S157" s="57">
        <f t="shared" si="103"/>
        <v>99.288096207233266</v>
      </c>
      <c r="T157" s="58"/>
      <c r="U157" s="59"/>
    </row>
    <row r="158" spans="1:21" s="23" customFormat="1" ht="44.25" hidden="1" customHeight="1">
      <c r="A158" s="112" t="s">
        <v>151</v>
      </c>
      <c r="B158" s="51" t="s">
        <v>76</v>
      </c>
      <c r="C158" s="65" t="s">
        <v>5</v>
      </c>
      <c r="D158" s="52">
        <f>SUM(E158:G158)</f>
        <v>25188249</v>
      </c>
      <c r="E158" s="52">
        <v>19913200</v>
      </c>
      <c r="F158" s="52">
        <v>0</v>
      </c>
      <c r="G158" s="52">
        <v>5275049</v>
      </c>
      <c r="H158" s="52">
        <f>I158+J158+K158</f>
        <v>24201885</v>
      </c>
      <c r="I158" s="52">
        <v>18963200</v>
      </c>
      <c r="J158" s="52">
        <v>0</v>
      </c>
      <c r="K158" s="52">
        <v>5238685</v>
      </c>
      <c r="L158" s="52">
        <f>M158+O158</f>
        <v>25071158.009999998</v>
      </c>
      <c r="M158" s="52">
        <v>19864441.899999999</v>
      </c>
      <c r="N158" s="52">
        <v>0</v>
      </c>
      <c r="O158" s="52">
        <v>5206716.1100000003</v>
      </c>
      <c r="P158" s="58">
        <f t="shared" si="101"/>
        <v>99.535136443982267</v>
      </c>
      <c r="Q158" s="58">
        <f t="shared" si="102"/>
        <v>99.755146837273756</v>
      </c>
      <c r="R158" s="58"/>
      <c r="S158" s="58">
        <f t="shared" si="103"/>
        <v>98.704601796116023</v>
      </c>
      <c r="T158" s="58">
        <v>100</v>
      </c>
      <c r="U158" s="68"/>
    </row>
    <row r="159" spans="1:21" s="23" customFormat="1" ht="112.5" hidden="1">
      <c r="A159" s="112" t="s">
        <v>152</v>
      </c>
      <c r="B159" s="117" t="s">
        <v>304</v>
      </c>
      <c r="C159" s="65" t="s">
        <v>5</v>
      </c>
      <c r="D159" s="52">
        <f t="shared" ref="D159:D160" si="116">SUM(E159:G159)</f>
        <v>10088314</v>
      </c>
      <c r="E159" s="52">
        <v>10088314</v>
      </c>
      <c r="F159" s="52">
        <v>0</v>
      </c>
      <c r="G159" s="52">
        <v>0</v>
      </c>
      <c r="H159" s="52">
        <f>I159+J159+K159</f>
        <v>8901117</v>
      </c>
      <c r="I159" s="52">
        <v>8901117</v>
      </c>
      <c r="J159" s="52">
        <v>0</v>
      </c>
      <c r="K159" s="52">
        <v>0</v>
      </c>
      <c r="L159" s="52">
        <f t="shared" ref="L159:L160" si="117">M159+O159</f>
        <v>10088152.449999999</v>
      </c>
      <c r="M159" s="52">
        <v>10088152.449999999</v>
      </c>
      <c r="N159" s="52">
        <v>0</v>
      </c>
      <c r="O159" s="52">
        <v>0</v>
      </c>
      <c r="P159" s="58">
        <f t="shared" si="101"/>
        <v>99.998398642230995</v>
      </c>
      <c r="Q159" s="58">
        <f t="shared" si="102"/>
        <v>99.998398642230995</v>
      </c>
      <c r="R159" s="58"/>
      <c r="S159" s="58"/>
      <c r="T159" s="58">
        <f>Q159</f>
        <v>99.998398642230995</v>
      </c>
      <c r="U159" s="68"/>
    </row>
    <row r="160" spans="1:21" s="23" customFormat="1" ht="64.5" hidden="1" customHeight="1">
      <c r="A160" s="112" t="s">
        <v>324</v>
      </c>
      <c r="B160" s="51" t="s">
        <v>199</v>
      </c>
      <c r="C160" s="65" t="s">
        <v>5</v>
      </c>
      <c r="D160" s="52">
        <f t="shared" si="116"/>
        <v>4323564</v>
      </c>
      <c r="E160" s="52">
        <v>0</v>
      </c>
      <c r="F160" s="52">
        <v>0</v>
      </c>
      <c r="G160" s="52">
        <v>4323564</v>
      </c>
      <c r="H160" s="52">
        <f>I160+J160+K160</f>
        <v>3814752</v>
      </c>
      <c r="I160" s="52">
        <v>0</v>
      </c>
      <c r="J160" s="52">
        <v>0</v>
      </c>
      <c r="K160" s="52">
        <v>3814752</v>
      </c>
      <c r="L160" s="52">
        <f t="shared" si="117"/>
        <v>4323564</v>
      </c>
      <c r="M160" s="52">
        <v>0</v>
      </c>
      <c r="N160" s="52">
        <v>0</v>
      </c>
      <c r="O160" s="52">
        <v>4323564</v>
      </c>
      <c r="P160" s="58">
        <f t="shared" si="101"/>
        <v>100</v>
      </c>
      <c r="Q160" s="58"/>
      <c r="R160" s="58"/>
      <c r="S160" s="58">
        <f t="shared" si="103"/>
        <v>100</v>
      </c>
      <c r="T160" s="58"/>
      <c r="U160" s="77"/>
    </row>
    <row r="161" spans="1:21" s="23" customFormat="1" ht="37.5" hidden="1">
      <c r="A161" s="61" t="s">
        <v>153</v>
      </c>
      <c r="B161" s="88" t="s">
        <v>83</v>
      </c>
      <c r="C161" s="64"/>
      <c r="D161" s="62">
        <f t="shared" ref="D161:O161" si="118">SUM(D162:D165)</f>
        <v>39526607</v>
      </c>
      <c r="E161" s="62">
        <f t="shared" si="118"/>
        <v>2442188</v>
      </c>
      <c r="F161" s="62">
        <f t="shared" si="118"/>
        <v>0</v>
      </c>
      <c r="G161" s="62">
        <f t="shared" si="118"/>
        <v>37084419</v>
      </c>
      <c r="H161" s="62">
        <f t="shared" si="118"/>
        <v>30829572</v>
      </c>
      <c r="I161" s="62">
        <f t="shared" si="118"/>
        <v>2264891</v>
      </c>
      <c r="J161" s="62">
        <f t="shared" si="118"/>
        <v>0</v>
      </c>
      <c r="K161" s="62">
        <f t="shared" si="118"/>
        <v>28564681</v>
      </c>
      <c r="L161" s="62">
        <f t="shared" si="118"/>
        <v>38797706.170000009</v>
      </c>
      <c r="M161" s="62">
        <f t="shared" si="118"/>
        <v>2298963.67</v>
      </c>
      <c r="N161" s="62">
        <f t="shared" si="118"/>
        <v>0</v>
      </c>
      <c r="O161" s="62">
        <f t="shared" si="118"/>
        <v>36498742.5</v>
      </c>
      <c r="P161" s="57">
        <f t="shared" si="101"/>
        <v>98.155923603561547</v>
      </c>
      <c r="Q161" s="57">
        <f t="shared" si="102"/>
        <v>94.135409313287923</v>
      </c>
      <c r="R161" s="57"/>
      <c r="S161" s="57">
        <f t="shared" si="103"/>
        <v>98.420693876854315</v>
      </c>
      <c r="T161" s="58"/>
      <c r="U161" s="59"/>
    </row>
    <row r="162" spans="1:21" s="23" customFormat="1" ht="53.25" hidden="1" customHeight="1">
      <c r="A162" s="112" t="s">
        <v>154</v>
      </c>
      <c r="B162" s="51" t="s">
        <v>65</v>
      </c>
      <c r="C162" s="65" t="s">
        <v>5</v>
      </c>
      <c r="D162" s="52">
        <f>SUM(E162:G162)</f>
        <v>31195200</v>
      </c>
      <c r="E162" s="52">
        <v>0</v>
      </c>
      <c r="F162" s="52">
        <v>0</v>
      </c>
      <c r="G162" s="52">
        <v>31195200</v>
      </c>
      <c r="H162" s="52">
        <f>I162+J162+K162</f>
        <v>22196778</v>
      </c>
      <c r="I162" s="52">
        <v>0</v>
      </c>
      <c r="J162" s="52">
        <v>0</v>
      </c>
      <c r="K162" s="52">
        <v>22196778</v>
      </c>
      <c r="L162" s="52">
        <f>M162+O162</f>
        <v>30613271.280000001</v>
      </c>
      <c r="M162" s="52">
        <v>0</v>
      </c>
      <c r="N162" s="52">
        <v>0</v>
      </c>
      <c r="O162" s="52">
        <v>30613271.280000001</v>
      </c>
      <c r="P162" s="58">
        <f t="shared" si="101"/>
        <v>98.134556854900751</v>
      </c>
      <c r="Q162" s="58"/>
      <c r="R162" s="58"/>
      <c r="S162" s="58">
        <f t="shared" si="103"/>
        <v>98.134556854900751</v>
      </c>
      <c r="T162" s="58"/>
      <c r="U162" s="68"/>
    </row>
    <row r="163" spans="1:21" s="23" customFormat="1" ht="45" hidden="1" customHeight="1">
      <c r="A163" s="112" t="s">
        <v>155</v>
      </c>
      <c r="B163" s="51" t="s">
        <v>84</v>
      </c>
      <c r="C163" s="65" t="s">
        <v>5</v>
      </c>
      <c r="D163" s="52">
        <f t="shared" ref="D163:D165" si="119">SUM(E163:G163)</f>
        <v>6292251</v>
      </c>
      <c r="E163" s="52">
        <v>1652188</v>
      </c>
      <c r="F163" s="52">
        <v>0</v>
      </c>
      <c r="G163" s="52">
        <v>4640063</v>
      </c>
      <c r="H163" s="52">
        <f>I163+J163+K163</f>
        <v>6904414</v>
      </c>
      <c r="I163" s="52">
        <v>1474891</v>
      </c>
      <c r="J163" s="52">
        <v>0</v>
      </c>
      <c r="K163" s="52">
        <v>5429523</v>
      </c>
      <c r="L163" s="52">
        <f t="shared" ref="L163:L165" si="120">M163+O163</f>
        <v>6292247.4199999999</v>
      </c>
      <c r="M163" s="52">
        <v>1652186.65</v>
      </c>
      <c r="N163" s="52">
        <v>0</v>
      </c>
      <c r="O163" s="52">
        <v>4640060.7699999996</v>
      </c>
      <c r="P163" s="58">
        <f>L163/D163*100</f>
        <v>99.999943104621863</v>
      </c>
      <c r="Q163" s="58">
        <f t="shared" si="102"/>
        <v>99.99991829017037</v>
      </c>
      <c r="R163" s="58"/>
      <c r="S163" s="58">
        <f t="shared" si="103"/>
        <v>99.999951940307696</v>
      </c>
      <c r="T163" s="58">
        <v>92.91</v>
      </c>
      <c r="U163" s="68"/>
    </row>
    <row r="164" spans="1:21" s="23" customFormat="1" ht="30" hidden="1" customHeight="1">
      <c r="A164" s="112" t="s">
        <v>156</v>
      </c>
      <c r="B164" s="51" t="s">
        <v>202</v>
      </c>
      <c r="C164" s="65" t="s">
        <v>5</v>
      </c>
      <c r="D164" s="52">
        <f t="shared" si="119"/>
        <v>1249156</v>
      </c>
      <c r="E164" s="52">
        <v>0</v>
      </c>
      <c r="F164" s="52">
        <v>0</v>
      </c>
      <c r="G164" s="52">
        <v>1249156</v>
      </c>
      <c r="H164" s="52">
        <f>I164+J164+K164</f>
        <v>938380</v>
      </c>
      <c r="I164" s="52">
        <v>0</v>
      </c>
      <c r="J164" s="52">
        <v>0</v>
      </c>
      <c r="K164" s="52">
        <v>938380</v>
      </c>
      <c r="L164" s="52">
        <f t="shared" si="120"/>
        <v>1245410.45</v>
      </c>
      <c r="M164" s="52">
        <v>0</v>
      </c>
      <c r="N164" s="52">
        <v>0</v>
      </c>
      <c r="O164" s="52">
        <v>1245410.45</v>
      </c>
      <c r="P164" s="58">
        <f t="shared" si="101"/>
        <v>99.700153543672684</v>
      </c>
      <c r="Q164" s="58"/>
      <c r="R164" s="58"/>
      <c r="S164" s="58">
        <f t="shared" si="103"/>
        <v>99.700153543672684</v>
      </c>
      <c r="T164" s="58"/>
      <c r="U164" s="68"/>
    </row>
    <row r="165" spans="1:21" s="23" customFormat="1" ht="61.5" hidden="1" customHeight="1">
      <c r="A165" s="112" t="s">
        <v>261</v>
      </c>
      <c r="B165" s="117" t="s">
        <v>258</v>
      </c>
      <c r="C165" s="65" t="s">
        <v>5</v>
      </c>
      <c r="D165" s="52">
        <f t="shared" si="119"/>
        <v>790000</v>
      </c>
      <c r="E165" s="52">
        <v>790000</v>
      </c>
      <c r="F165" s="52">
        <v>0</v>
      </c>
      <c r="G165" s="52">
        <v>0</v>
      </c>
      <c r="H165" s="52">
        <f>I165+J165+K165</f>
        <v>790000</v>
      </c>
      <c r="I165" s="52">
        <v>790000</v>
      </c>
      <c r="J165" s="52">
        <v>0</v>
      </c>
      <c r="K165" s="52">
        <v>0</v>
      </c>
      <c r="L165" s="52">
        <f t="shared" si="120"/>
        <v>646777.02</v>
      </c>
      <c r="M165" s="52">
        <v>646777.02</v>
      </c>
      <c r="N165" s="52">
        <v>0</v>
      </c>
      <c r="O165" s="52">
        <v>0</v>
      </c>
      <c r="P165" s="58">
        <f t="shared" si="101"/>
        <v>81.8705088607595</v>
      </c>
      <c r="Q165" s="58">
        <f t="shared" si="102"/>
        <v>81.8705088607595</v>
      </c>
      <c r="R165" s="58"/>
      <c r="S165" s="58"/>
      <c r="T165" s="58">
        <f>Q165</f>
        <v>81.8705088607595</v>
      </c>
      <c r="U165" s="68"/>
    </row>
    <row r="166" spans="1:21" s="23" customFormat="1" ht="56.25" hidden="1">
      <c r="A166" s="61" t="s">
        <v>157</v>
      </c>
      <c r="B166" s="88" t="s">
        <v>85</v>
      </c>
      <c r="C166" s="64"/>
      <c r="D166" s="62">
        <f>D167+D168</f>
        <v>113533400</v>
      </c>
      <c r="E166" s="62">
        <f t="shared" ref="E166:G166" si="121">E167+E168</f>
        <v>0</v>
      </c>
      <c r="F166" s="62">
        <f t="shared" si="121"/>
        <v>0</v>
      </c>
      <c r="G166" s="62">
        <f t="shared" si="121"/>
        <v>113533400</v>
      </c>
      <c r="H166" s="62">
        <f t="shared" ref="H166:O166" si="122">H167+H168</f>
        <v>88564427</v>
      </c>
      <c r="I166" s="62">
        <f t="shared" si="122"/>
        <v>0</v>
      </c>
      <c r="J166" s="62">
        <f t="shared" si="122"/>
        <v>0</v>
      </c>
      <c r="K166" s="62">
        <f t="shared" si="122"/>
        <v>88564427</v>
      </c>
      <c r="L166" s="62">
        <f t="shared" si="122"/>
        <v>112612474</v>
      </c>
      <c r="M166" s="62">
        <f t="shared" si="122"/>
        <v>0</v>
      </c>
      <c r="N166" s="62">
        <f t="shared" si="122"/>
        <v>0</v>
      </c>
      <c r="O166" s="62">
        <f t="shared" si="122"/>
        <v>112612474</v>
      </c>
      <c r="P166" s="57">
        <f t="shared" si="101"/>
        <v>99.188850153346948</v>
      </c>
      <c r="Q166" s="57"/>
      <c r="R166" s="57"/>
      <c r="S166" s="57">
        <f t="shared" si="103"/>
        <v>99.188850153346948</v>
      </c>
      <c r="T166" s="52"/>
      <c r="U166" s="62"/>
    </row>
    <row r="167" spans="1:21" s="23" customFormat="1" ht="56.25" hidden="1">
      <c r="A167" s="112" t="s">
        <v>158</v>
      </c>
      <c r="B167" s="51" t="s">
        <v>219</v>
      </c>
      <c r="C167" s="65" t="s">
        <v>5</v>
      </c>
      <c r="D167" s="52">
        <f>SUM(E167:G167)</f>
        <v>51859400</v>
      </c>
      <c r="E167" s="52">
        <v>0</v>
      </c>
      <c r="F167" s="52">
        <v>0</v>
      </c>
      <c r="G167" s="52">
        <v>51859400</v>
      </c>
      <c r="H167" s="52">
        <f>I167+J167+K167</f>
        <v>38988461</v>
      </c>
      <c r="I167" s="52">
        <v>0</v>
      </c>
      <c r="J167" s="52">
        <v>0</v>
      </c>
      <c r="K167" s="52">
        <v>38988461</v>
      </c>
      <c r="L167" s="52">
        <f>M167+O167</f>
        <v>51838501.549999997</v>
      </c>
      <c r="M167" s="52">
        <v>0</v>
      </c>
      <c r="N167" s="52">
        <v>0</v>
      </c>
      <c r="O167" s="52">
        <v>51838501.549999997</v>
      </c>
      <c r="P167" s="58">
        <f t="shared" si="101"/>
        <v>99.959701712707812</v>
      </c>
      <c r="Q167" s="58"/>
      <c r="R167" s="58"/>
      <c r="S167" s="58">
        <f t="shared" si="103"/>
        <v>99.959701712707812</v>
      </c>
      <c r="T167" s="58"/>
      <c r="U167" s="68"/>
    </row>
    <row r="168" spans="1:21" s="23" customFormat="1" ht="55.5" hidden="1" customHeight="1">
      <c r="A168" s="112" t="s">
        <v>325</v>
      </c>
      <c r="B168" s="51" t="s">
        <v>326</v>
      </c>
      <c r="C168" s="65" t="s">
        <v>5</v>
      </c>
      <c r="D168" s="52">
        <f>SUM(E168:G168)</f>
        <v>61674000</v>
      </c>
      <c r="E168" s="52">
        <v>0</v>
      </c>
      <c r="F168" s="52">
        <v>0</v>
      </c>
      <c r="G168" s="52">
        <v>61674000</v>
      </c>
      <c r="H168" s="52">
        <f>I168+J168+K168</f>
        <v>49575966</v>
      </c>
      <c r="I168" s="52">
        <v>0</v>
      </c>
      <c r="J168" s="52">
        <v>0</v>
      </c>
      <c r="K168" s="52">
        <v>49575966</v>
      </c>
      <c r="L168" s="52">
        <f>M168+O168</f>
        <v>60773972.450000003</v>
      </c>
      <c r="M168" s="52">
        <v>0</v>
      </c>
      <c r="N168" s="52">
        <v>0</v>
      </c>
      <c r="O168" s="52">
        <v>60773972.450000003</v>
      </c>
      <c r="P168" s="58">
        <f t="shared" si="101"/>
        <v>98.540669406881349</v>
      </c>
      <c r="Q168" s="58"/>
      <c r="R168" s="58"/>
      <c r="S168" s="58">
        <f t="shared" si="103"/>
        <v>98.540669406881349</v>
      </c>
      <c r="T168" s="58"/>
      <c r="U168" s="68"/>
    </row>
    <row r="169" spans="1:21" s="1" customFormat="1" ht="26.25" hidden="1" customHeight="1">
      <c r="A169" s="176" t="s">
        <v>33</v>
      </c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79"/>
      <c r="U169" s="60"/>
    </row>
    <row r="170" spans="1:21" s="1" customFormat="1" ht="44.25" hidden="1" customHeight="1">
      <c r="A170" s="61" t="s">
        <v>52</v>
      </c>
      <c r="B170" s="149" t="s">
        <v>34</v>
      </c>
      <c r="C170" s="149"/>
      <c r="D170" s="72">
        <f t="shared" ref="D170:O170" si="123">D171+D184+D196</f>
        <v>294618148.01999998</v>
      </c>
      <c r="E170" s="72">
        <f t="shared" si="123"/>
        <v>126531561.95999999</v>
      </c>
      <c r="F170" s="72">
        <f t="shared" si="123"/>
        <v>9531948.0600000005</v>
      </c>
      <c r="G170" s="72">
        <f t="shared" si="123"/>
        <v>158554638</v>
      </c>
      <c r="H170" s="72">
        <f t="shared" si="123"/>
        <v>229822473.09</v>
      </c>
      <c r="I170" s="72">
        <f t="shared" si="123"/>
        <v>103388415.09</v>
      </c>
      <c r="J170" s="72">
        <f t="shared" si="123"/>
        <v>8579746</v>
      </c>
      <c r="K170" s="72">
        <f t="shared" si="123"/>
        <v>117854312</v>
      </c>
      <c r="L170" s="72">
        <f t="shared" si="123"/>
        <v>266523177.42000002</v>
      </c>
      <c r="M170" s="72">
        <f t="shared" si="123"/>
        <v>121886404.3</v>
      </c>
      <c r="N170" s="72">
        <f t="shared" si="123"/>
        <v>9531948.0600000005</v>
      </c>
      <c r="O170" s="72">
        <f t="shared" si="123"/>
        <v>135104825.06</v>
      </c>
      <c r="P170" s="57">
        <f>L170/D170*100</f>
        <v>90.463937544644153</v>
      </c>
      <c r="Q170" s="57">
        <f>M170/E170*100</f>
        <v>96.328854565575938</v>
      </c>
      <c r="R170" s="57">
        <f t="shared" ref="R170:S170" si="124">N170/F170*100</f>
        <v>100</v>
      </c>
      <c r="S170" s="57">
        <f t="shared" si="124"/>
        <v>85.210263644258717</v>
      </c>
      <c r="T170" s="58"/>
      <c r="U170" s="68"/>
    </row>
    <row r="171" spans="1:21" s="1" customFormat="1" ht="51.75" hidden="1" customHeight="1">
      <c r="A171" s="61" t="s">
        <v>22</v>
      </c>
      <c r="B171" s="108" t="s">
        <v>86</v>
      </c>
      <c r="C171" s="108"/>
      <c r="D171" s="72">
        <f t="shared" ref="D171:O171" si="125">SUM(D172:D183)</f>
        <v>108386241</v>
      </c>
      <c r="E171" s="72">
        <f t="shared" si="125"/>
        <v>0</v>
      </c>
      <c r="F171" s="72">
        <f t="shared" si="125"/>
        <v>0</v>
      </c>
      <c r="G171" s="72">
        <f t="shared" si="125"/>
        <v>108386241</v>
      </c>
      <c r="H171" s="72">
        <f t="shared" si="125"/>
        <v>79220023</v>
      </c>
      <c r="I171" s="72">
        <f t="shared" si="125"/>
        <v>0</v>
      </c>
      <c r="J171" s="72">
        <f t="shared" si="125"/>
        <v>0</v>
      </c>
      <c r="K171" s="72">
        <f t="shared" si="125"/>
        <v>79220023</v>
      </c>
      <c r="L171" s="72">
        <f t="shared" si="125"/>
        <v>101635745.18000001</v>
      </c>
      <c r="M171" s="72">
        <f t="shared" si="125"/>
        <v>0</v>
      </c>
      <c r="N171" s="72">
        <f t="shared" si="125"/>
        <v>0</v>
      </c>
      <c r="O171" s="72">
        <f t="shared" si="125"/>
        <v>101635745.18000001</v>
      </c>
      <c r="P171" s="57">
        <f t="shared" ref="P171:P198" si="126">L171/D171*100</f>
        <v>93.771814800736564</v>
      </c>
      <c r="Q171" s="57"/>
      <c r="R171" s="57"/>
      <c r="S171" s="57">
        <f t="shared" ref="S171:S197" si="127">O171/G171*100</f>
        <v>93.771814800736564</v>
      </c>
      <c r="T171" s="58"/>
      <c r="U171" s="68"/>
    </row>
    <row r="172" spans="1:21" s="48" customFormat="1" ht="37.5" hidden="1">
      <c r="A172" s="112" t="s">
        <v>71</v>
      </c>
      <c r="B172" s="117" t="s">
        <v>220</v>
      </c>
      <c r="C172" s="76" t="s">
        <v>313</v>
      </c>
      <c r="D172" s="52">
        <f>SUM(E172:G172)</f>
        <v>8663500</v>
      </c>
      <c r="E172" s="52">
        <v>0</v>
      </c>
      <c r="F172" s="52">
        <v>0</v>
      </c>
      <c r="G172" s="52">
        <v>8663500</v>
      </c>
      <c r="H172" s="52">
        <f>I172+J172+K172</f>
        <v>7246414</v>
      </c>
      <c r="I172" s="52">
        <v>0</v>
      </c>
      <c r="J172" s="52">
        <v>0</v>
      </c>
      <c r="K172" s="52">
        <v>7246414</v>
      </c>
      <c r="L172" s="91">
        <f>SUM(M172:O172)</f>
        <v>4365178.7</v>
      </c>
      <c r="M172" s="91">
        <v>0</v>
      </c>
      <c r="N172" s="91">
        <v>0</v>
      </c>
      <c r="O172" s="91">
        <v>4365178.7</v>
      </c>
      <c r="P172" s="58">
        <f t="shared" si="126"/>
        <v>50.385856755352918</v>
      </c>
      <c r="Q172" s="57"/>
      <c r="R172" s="57"/>
      <c r="S172" s="58">
        <f t="shared" si="127"/>
        <v>50.385856755352918</v>
      </c>
      <c r="T172" s="58">
        <v>50</v>
      </c>
      <c r="U172" s="68"/>
    </row>
    <row r="173" spans="1:21" s="48" customFormat="1" ht="131.25" hidden="1">
      <c r="A173" s="112"/>
      <c r="B173" s="117" t="s">
        <v>438</v>
      </c>
      <c r="C173" s="76"/>
      <c r="D173" s="52"/>
      <c r="E173" s="52"/>
      <c r="F173" s="52"/>
      <c r="G173" s="52"/>
      <c r="H173" s="52"/>
      <c r="I173" s="52"/>
      <c r="J173" s="52"/>
      <c r="K173" s="52"/>
      <c r="L173" s="91"/>
      <c r="M173" s="91"/>
      <c r="N173" s="91"/>
      <c r="O173" s="91"/>
      <c r="P173" s="58"/>
      <c r="Q173" s="57"/>
      <c r="R173" s="57"/>
      <c r="S173" s="58"/>
      <c r="T173" s="58"/>
      <c r="U173" s="68" t="s">
        <v>456</v>
      </c>
    </row>
    <row r="174" spans="1:21" s="48" customFormat="1" ht="93.75" hidden="1">
      <c r="A174" s="112"/>
      <c r="B174" s="117" t="s">
        <v>439</v>
      </c>
      <c r="C174" s="76"/>
      <c r="D174" s="52"/>
      <c r="E174" s="52"/>
      <c r="F174" s="52"/>
      <c r="G174" s="52"/>
      <c r="H174" s="52"/>
      <c r="I174" s="52"/>
      <c r="J174" s="52"/>
      <c r="K174" s="52"/>
      <c r="L174" s="91"/>
      <c r="M174" s="91"/>
      <c r="N174" s="91"/>
      <c r="O174" s="91"/>
      <c r="P174" s="58"/>
      <c r="Q174" s="57"/>
      <c r="R174" s="57"/>
      <c r="S174" s="58"/>
      <c r="T174" s="58"/>
      <c r="U174" s="68" t="s">
        <v>447</v>
      </c>
    </row>
    <row r="175" spans="1:21" s="48" customFormat="1" ht="75" hidden="1">
      <c r="A175" s="112"/>
      <c r="B175" s="117" t="s">
        <v>440</v>
      </c>
      <c r="C175" s="76"/>
      <c r="D175" s="52"/>
      <c r="E175" s="52"/>
      <c r="F175" s="52"/>
      <c r="G175" s="52"/>
      <c r="H175" s="52"/>
      <c r="I175" s="52"/>
      <c r="J175" s="52"/>
      <c r="K175" s="52"/>
      <c r="L175" s="91"/>
      <c r="M175" s="91"/>
      <c r="N175" s="91"/>
      <c r="O175" s="91"/>
      <c r="P175" s="58"/>
      <c r="Q175" s="57"/>
      <c r="R175" s="57"/>
      <c r="S175" s="58"/>
      <c r="T175" s="58"/>
      <c r="U175" s="68" t="s">
        <v>441</v>
      </c>
    </row>
    <row r="176" spans="1:21" s="48" customFormat="1" ht="131.25" hidden="1">
      <c r="A176" s="112"/>
      <c r="B176" s="117" t="s">
        <v>442</v>
      </c>
      <c r="C176" s="76"/>
      <c r="D176" s="52"/>
      <c r="E176" s="52"/>
      <c r="F176" s="52"/>
      <c r="G176" s="52"/>
      <c r="H176" s="52"/>
      <c r="I176" s="52"/>
      <c r="J176" s="52"/>
      <c r="K176" s="52"/>
      <c r="L176" s="91"/>
      <c r="M176" s="91"/>
      <c r="N176" s="91"/>
      <c r="O176" s="91"/>
      <c r="P176" s="58"/>
      <c r="Q176" s="57"/>
      <c r="R176" s="57"/>
      <c r="S176" s="58"/>
      <c r="T176" s="58"/>
      <c r="U176" s="68" t="s">
        <v>448</v>
      </c>
    </row>
    <row r="177" spans="1:21" s="48" customFormat="1" ht="93.75" hidden="1">
      <c r="A177" s="112"/>
      <c r="B177" s="118" t="s">
        <v>443</v>
      </c>
      <c r="C177" s="76"/>
      <c r="D177" s="52"/>
      <c r="E177" s="52"/>
      <c r="F177" s="52"/>
      <c r="G177" s="52"/>
      <c r="H177" s="52"/>
      <c r="I177" s="52"/>
      <c r="J177" s="52"/>
      <c r="K177" s="52"/>
      <c r="L177" s="91"/>
      <c r="M177" s="91"/>
      <c r="N177" s="91"/>
      <c r="O177" s="91"/>
      <c r="P177" s="58"/>
      <c r="Q177" s="57"/>
      <c r="R177" s="57"/>
      <c r="S177" s="58"/>
      <c r="T177" s="58"/>
      <c r="U177" s="68" t="s">
        <v>449</v>
      </c>
    </row>
    <row r="178" spans="1:21" s="48" customFormat="1" ht="75" hidden="1">
      <c r="A178" s="112"/>
      <c r="B178" s="118" t="s">
        <v>444</v>
      </c>
      <c r="C178" s="76"/>
      <c r="D178" s="52"/>
      <c r="E178" s="52"/>
      <c r="F178" s="52"/>
      <c r="G178" s="52"/>
      <c r="H178" s="52"/>
      <c r="I178" s="52"/>
      <c r="J178" s="52"/>
      <c r="K178" s="52"/>
      <c r="L178" s="91"/>
      <c r="M178" s="91"/>
      <c r="N178" s="91"/>
      <c r="O178" s="91"/>
      <c r="P178" s="58"/>
      <c r="Q178" s="57"/>
      <c r="R178" s="57"/>
      <c r="S178" s="58"/>
      <c r="T178" s="58"/>
      <c r="U178" s="68" t="s">
        <v>450</v>
      </c>
    </row>
    <row r="179" spans="1:21" s="48" customFormat="1" ht="93.75" hidden="1">
      <c r="A179" s="112"/>
      <c r="B179" s="118" t="s">
        <v>445</v>
      </c>
      <c r="C179" s="76"/>
      <c r="D179" s="52"/>
      <c r="E179" s="52"/>
      <c r="F179" s="52"/>
      <c r="G179" s="52"/>
      <c r="H179" s="52"/>
      <c r="I179" s="52"/>
      <c r="J179" s="52"/>
      <c r="K179" s="52"/>
      <c r="L179" s="91"/>
      <c r="M179" s="91"/>
      <c r="N179" s="91"/>
      <c r="O179" s="91"/>
      <c r="P179" s="58"/>
      <c r="Q179" s="57"/>
      <c r="R179" s="57"/>
      <c r="S179" s="58"/>
      <c r="T179" s="58"/>
      <c r="U179" s="68" t="s">
        <v>451</v>
      </c>
    </row>
    <row r="180" spans="1:21" s="48" customFormat="1" ht="93.75" hidden="1">
      <c r="A180" s="112"/>
      <c r="B180" s="117" t="s">
        <v>446</v>
      </c>
      <c r="C180" s="76"/>
      <c r="D180" s="52"/>
      <c r="E180" s="52"/>
      <c r="F180" s="52"/>
      <c r="G180" s="52"/>
      <c r="H180" s="52"/>
      <c r="I180" s="52"/>
      <c r="J180" s="52"/>
      <c r="K180" s="52"/>
      <c r="L180" s="91"/>
      <c r="M180" s="91"/>
      <c r="N180" s="91"/>
      <c r="O180" s="91"/>
      <c r="P180" s="58"/>
      <c r="Q180" s="57"/>
      <c r="R180" s="57"/>
      <c r="S180" s="58"/>
      <c r="T180" s="58"/>
      <c r="U180" s="68" t="s">
        <v>451</v>
      </c>
    </row>
    <row r="181" spans="1:21" s="1" customFormat="1" ht="45" hidden="1" customHeight="1">
      <c r="A181" s="112" t="s">
        <v>364</v>
      </c>
      <c r="B181" s="92" t="s">
        <v>65</v>
      </c>
      <c r="C181" s="76" t="s">
        <v>313</v>
      </c>
      <c r="D181" s="52">
        <f t="shared" ref="D181:D183" si="128">SUM(E181:G181)</f>
        <v>39261931</v>
      </c>
      <c r="E181" s="52">
        <v>0</v>
      </c>
      <c r="F181" s="52">
        <v>0</v>
      </c>
      <c r="G181" s="52">
        <v>39261931</v>
      </c>
      <c r="H181" s="52">
        <f t="shared" ref="H181:H183" si="129">I181+J181+K181</f>
        <v>27984444</v>
      </c>
      <c r="I181" s="52">
        <v>0</v>
      </c>
      <c r="J181" s="52">
        <v>0</v>
      </c>
      <c r="K181" s="52">
        <v>27984444</v>
      </c>
      <c r="L181" s="91">
        <f t="shared" ref="L181:L183" si="130">SUM(M181:O181)</f>
        <v>37876875.229999997</v>
      </c>
      <c r="M181" s="52">
        <v>0</v>
      </c>
      <c r="N181" s="52">
        <v>0</v>
      </c>
      <c r="O181" s="91">
        <v>37876875.229999997</v>
      </c>
      <c r="P181" s="58">
        <f t="shared" si="126"/>
        <v>96.472267831146652</v>
      </c>
      <c r="Q181" s="57"/>
      <c r="R181" s="57"/>
      <c r="S181" s="58">
        <f t="shared" si="127"/>
        <v>96.472267831146652</v>
      </c>
      <c r="T181" s="58">
        <v>100</v>
      </c>
      <c r="U181" s="68"/>
    </row>
    <row r="182" spans="1:21" s="1" customFormat="1" ht="40.5" hidden="1" customHeight="1">
      <c r="A182" s="112" t="s">
        <v>171</v>
      </c>
      <c r="B182" s="92" t="s">
        <v>78</v>
      </c>
      <c r="C182" s="76" t="s">
        <v>313</v>
      </c>
      <c r="D182" s="52">
        <f t="shared" si="128"/>
        <v>58539602</v>
      </c>
      <c r="E182" s="52">
        <v>0</v>
      </c>
      <c r="F182" s="52">
        <v>0</v>
      </c>
      <c r="G182" s="52">
        <v>58539602</v>
      </c>
      <c r="H182" s="52">
        <f t="shared" si="129"/>
        <v>42406794</v>
      </c>
      <c r="I182" s="52">
        <v>0</v>
      </c>
      <c r="J182" s="52">
        <v>0</v>
      </c>
      <c r="K182" s="52">
        <v>42406794</v>
      </c>
      <c r="L182" s="91">
        <f t="shared" si="130"/>
        <v>57943967.560000002</v>
      </c>
      <c r="M182" s="52">
        <v>0</v>
      </c>
      <c r="N182" s="52">
        <v>0</v>
      </c>
      <c r="O182" s="91">
        <v>57943967.560000002</v>
      </c>
      <c r="P182" s="58">
        <f t="shared" si="126"/>
        <v>98.982510267152151</v>
      </c>
      <c r="Q182" s="57"/>
      <c r="R182" s="57"/>
      <c r="S182" s="58">
        <f t="shared" si="127"/>
        <v>98.982510267152151</v>
      </c>
      <c r="T182" s="58">
        <v>100</v>
      </c>
      <c r="U182" s="68"/>
    </row>
    <row r="183" spans="1:21" s="1" customFormat="1" ht="39.75" hidden="1" customHeight="1">
      <c r="A183" s="112" t="s">
        <v>122</v>
      </c>
      <c r="B183" s="92" t="s">
        <v>228</v>
      </c>
      <c r="C183" s="76" t="s">
        <v>313</v>
      </c>
      <c r="D183" s="52">
        <f t="shared" si="128"/>
        <v>1921208</v>
      </c>
      <c r="E183" s="52">
        <v>0</v>
      </c>
      <c r="F183" s="52">
        <v>0</v>
      </c>
      <c r="G183" s="52">
        <v>1921208</v>
      </c>
      <c r="H183" s="52">
        <f t="shared" si="129"/>
        <v>1582371</v>
      </c>
      <c r="I183" s="52">
        <v>0</v>
      </c>
      <c r="J183" s="52">
        <v>0</v>
      </c>
      <c r="K183" s="52">
        <v>1582371</v>
      </c>
      <c r="L183" s="91">
        <f t="shared" si="130"/>
        <v>1449723.69</v>
      </c>
      <c r="M183" s="52">
        <v>0</v>
      </c>
      <c r="N183" s="52">
        <v>0</v>
      </c>
      <c r="O183" s="91">
        <v>1449723.69</v>
      </c>
      <c r="P183" s="58">
        <f t="shared" si="126"/>
        <v>75.458965921441091</v>
      </c>
      <c r="Q183" s="57"/>
      <c r="R183" s="57"/>
      <c r="S183" s="58">
        <f t="shared" si="127"/>
        <v>75.458965921441091</v>
      </c>
      <c r="T183" s="58">
        <v>100</v>
      </c>
      <c r="U183" s="68"/>
    </row>
    <row r="184" spans="1:21" s="23" customFormat="1" ht="56.25" hidden="1">
      <c r="A184" s="61" t="s">
        <v>23</v>
      </c>
      <c r="B184" s="93" t="s">
        <v>87</v>
      </c>
      <c r="C184" s="78"/>
      <c r="D184" s="72">
        <f>D185+D191</f>
        <v>175536059</v>
      </c>
      <c r="E184" s="72">
        <f>E185+E191</f>
        <v>125434400</v>
      </c>
      <c r="F184" s="72">
        <f>F185+F191</f>
        <v>0</v>
      </c>
      <c r="G184" s="72">
        <f>G185+G191</f>
        <v>50101659</v>
      </c>
      <c r="H184" s="72">
        <f t="shared" ref="H184:K184" si="131">H185+H191</f>
        <v>140858802</v>
      </c>
      <c r="I184" s="72">
        <f t="shared" si="131"/>
        <v>102291251</v>
      </c>
      <c r="J184" s="72">
        <f t="shared" si="131"/>
        <v>0</v>
      </c>
      <c r="K184" s="72">
        <f t="shared" si="131"/>
        <v>38567551</v>
      </c>
      <c r="L184" s="72">
        <f>L185+L191</f>
        <v>154191584.74000001</v>
      </c>
      <c r="M184" s="72">
        <f t="shared" ref="M184:O184" si="132">M185+M191</f>
        <v>120789242.34</v>
      </c>
      <c r="N184" s="72">
        <f t="shared" si="132"/>
        <v>0</v>
      </c>
      <c r="O184" s="72">
        <f t="shared" si="132"/>
        <v>33402342.399999999</v>
      </c>
      <c r="P184" s="57">
        <f t="shared" si="126"/>
        <v>87.840404768344499</v>
      </c>
      <c r="Q184" s="57">
        <f t="shared" ref="Q184:Q197" si="133">M184/E184*100</f>
        <v>96.296743429234724</v>
      </c>
      <c r="R184" s="57"/>
      <c r="S184" s="57">
        <f t="shared" si="127"/>
        <v>66.669134449220536</v>
      </c>
      <c r="T184" s="58"/>
      <c r="U184" s="68"/>
    </row>
    <row r="185" spans="1:21" s="1" customFormat="1" ht="78" hidden="1" customHeight="1">
      <c r="A185" s="112" t="s">
        <v>72</v>
      </c>
      <c r="B185" s="92" t="s">
        <v>221</v>
      </c>
      <c r="C185" s="76"/>
      <c r="D185" s="53">
        <f>SUM(D186:D190)</f>
        <v>70226887</v>
      </c>
      <c r="E185" s="53">
        <f t="shared" ref="E185:O185" si="134">SUM(E186:E190)</f>
        <v>45247900</v>
      </c>
      <c r="F185" s="53">
        <f t="shared" si="134"/>
        <v>0</v>
      </c>
      <c r="G185" s="53">
        <f t="shared" si="134"/>
        <v>24978987</v>
      </c>
      <c r="H185" s="53">
        <f t="shared" si="134"/>
        <v>50627868</v>
      </c>
      <c r="I185" s="53">
        <f t="shared" si="134"/>
        <v>28216291</v>
      </c>
      <c r="J185" s="53">
        <f t="shared" si="134"/>
        <v>0</v>
      </c>
      <c r="K185" s="53">
        <f t="shared" si="134"/>
        <v>22411577</v>
      </c>
      <c r="L185" s="53">
        <f t="shared" si="134"/>
        <v>56524662.429999992</v>
      </c>
      <c r="M185" s="53">
        <f t="shared" si="134"/>
        <v>45147448.079999998</v>
      </c>
      <c r="N185" s="53">
        <f t="shared" si="134"/>
        <v>0</v>
      </c>
      <c r="O185" s="53">
        <f t="shared" si="134"/>
        <v>11377214.35</v>
      </c>
      <c r="P185" s="58">
        <f t="shared" si="126"/>
        <v>80.488634545341569</v>
      </c>
      <c r="Q185" s="58">
        <f>M185/E185*100</f>
        <v>99.77799650370514</v>
      </c>
      <c r="R185" s="58"/>
      <c r="S185" s="58">
        <f t="shared" si="127"/>
        <v>45.54714068268661</v>
      </c>
      <c r="T185" s="58"/>
      <c r="U185" s="68"/>
    </row>
    <row r="186" spans="1:21" s="1" customFormat="1" ht="102.75" hidden="1" customHeight="1">
      <c r="A186" s="194"/>
      <c r="B186" s="92" t="s">
        <v>290</v>
      </c>
      <c r="C186" s="76" t="s">
        <v>313</v>
      </c>
      <c r="D186" s="52">
        <f>SUM(E186:G186)</f>
        <v>4649800</v>
      </c>
      <c r="E186" s="53">
        <v>3719800</v>
      </c>
      <c r="F186" s="52">
        <v>0</v>
      </c>
      <c r="G186" s="53">
        <v>930000</v>
      </c>
      <c r="H186" s="52">
        <f>I186+J186+K186</f>
        <v>2021322</v>
      </c>
      <c r="I186" s="52">
        <v>1115940</v>
      </c>
      <c r="J186" s="52">
        <v>0</v>
      </c>
      <c r="K186" s="52">
        <v>905382</v>
      </c>
      <c r="L186" s="53">
        <f t="shared" ref="L186:L195" si="135">SUM(M186:O186)</f>
        <v>4551457.41</v>
      </c>
      <c r="M186" s="52">
        <v>3621526.14</v>
      </c>
      <c r="N186" s="52">
        <v>0</v>
      </c>
      <c r="O186" s="52">
        <v>929931.27</v>
      </c>
      <c r="P186" s="58">
        <f t="shared" si="126"/>
        <v>97.885014624284921</v>
      </c>
      <c r="Q186" s="58">
        <f t="shared" si="133"/>
        <v>97.358087531587728</v>
      </c>
      <c r="R186" s="58"/>
      <c r="S186" s="58">
        <f t="shared" si="127"/>
        <v>99.992609677419352</v>
      </c>
      <c r="T186" s="58">
        <v>97.36</v>
      </c>
      <c r="U186" s="68"/>
    </row>
    <row r="187" spans="1:21" s="1" customFormat="1" ht="79.5" hidden="1" customHeight="1">
      <c r="A187" s="195"/>
      <c r="B187" s="92" t="s">
        <v>281</v>
      </c>
      <c r="C187" s="76" t="s">
        <v>313</v>
      </c>
      <c r="D187" s="52">
        <f t="shared" ref="D187:D190" si="136">SUM(E187:G187)</f>
        <v>9228289</v>
      </c>
      <c r="E187" s="52">
        <v>7382600</v>
      </c>
      <c r="F187" s="52">
        <v>0</v>
      </c>
      <c r="G187" s="53">
        <v>1845689</v>
      </c>
      <c r="H187" s="52">
        <f t="shared" ref="H187:H198" si="137">I187+J187+K187</f>
        <v>9228289</v>
      </c>
      <c r="I187" s="52">
        <v>7382600</v>
      </c>
      <c r="J187" s="52">
        <v>0</v>
      </c>
      <c r="K187" s="52">
        <v>1845689</v>
      </c>
      <c r="L187" s="53">
        <f t="shared" si="135"/>
        <v>9228288.5399999991</v>
      </c>
      <c r="M187" s="52">
        <v>7382600</v>
      </c>
      <c r="N187" s="52">
        <v>0</v>
      </c>
      <c r="O187" s="52">
        <v>1845688.54</v>
      </c>
      <c r="P187" s="58">
        <f t="shared" si="126"/>
        <v>99.999995015327315</v>
      </c>
      <c r="Q187" s="58">
        <f t="shared" si="133"/>
        <v>100</v>
      </c>
      <c r="R187" s="58"/>
      <c r="S187" s="58">
        <f t="shared" si="127"/>
        <v>99.99997507705794</v>
      </c>
      <c r="T187" s="58">
        <f>Q187</f>
        <v>100</v>
      </c>
      <c r="U187" s="68"/>
    </row>
    <row r="188" spans="1:21" s="1" customFormat="1" ht="95.25" hidden="1" customHeight="1">
      <c r="A188" s="195"/>
      <c r="B188" s="92" t="s">
        <v>282</v>
      </c>
      <c r="C188" s="76" t="s">
        <v>313</v>
      </c>
      <c r="D188" s="52">
        <f t="shared" si="136"/>
        <v>3540813</v>
      </c>
      <c r="E188" s="53">
        <v>2832600</v>
      </c>
      <c r="F188" s="52">
        <v>0</v>
      </c>
      <c r="G188" s="53">
        <v>708213</v>
      </c>
      <c r="H188" s="52">
        <f t="shared" si="137"/>
        <v>3540813</v>
      </c>
      <c r="I188" s="52">
        <v>2832600</v>
      </c>
      <c r="J188" s="52">
        <v>0</v>
      </c>
      <c r="K188" s="52">
        <v>708213</v>
      </c>
      <c r="L188" s="53">
        <f t="shared" si="135"/>
        <v>3538027.4299999997</v>
      </c>
      <c r="M188" s="52">
        <v>2830421.94</v>
      </c>
      <c r="N188" s="52">
        <v>0</v>
      </c>
      <c r="O188" s="52">
        <v>707605.49</v>
      </c>
      <c r="P188" s="58">
        <f t="shared" si="126"/>
        <v>99.921329649433616</v>
      </c>
      <c r="Q188" s="58">
        <f t="shared" si="133"/>
        <v>99.923107392501592</v>
      </c>
      <c r="R188" s="58"/>
      <c r="S188" s="58">
        <f t="shared" si="127"/>
        <v>99.914219309727443</v>
      </c>
      <c r="T188" s="58">
        <v>99.92</v>
      </c>
      <c r="U188" s="67"/>
    </row>
    <row r="189" spans="1:21" s="1" customFormat="1" ht="43.5" hidden="1" customHeight="1">
      <c r="A189" s="195"/>
      <c r="B189" s="92" t="s">
        <v>283</v>
      </c>
      <c r="C189" s="76" t="s">
        <v>313</v>
      </c>
      <c r="D189" s="52">
        <f t="shared" si="136"/>
        <v>39207043</v>
      </c>
      <c r="E189" s="53">
        <v>31312900</v>
      </c>
      <c r="F189" s="52">
        <v>0</v>
      </c>
      <c r="G189" s="53">
        <v>7894143</v>
      </c>
      <c r="H189" s="52">
        <f t="shared" si="137"/>
        <v>22236502</v>
      </c>
      <c r="I189" s="52">
        <v>16885151</v>
      </c>
      <c r="J189" s="52">
        <v>0</v>
      </c>
      <c r="K189" s="52">
        <v>5351351</v>
      </c>
      <c r="L189" s="53">
        <f t="shared" si="135"/>
        <v>39206889.049999997</v>
      </c>
      <c r="M189" s="52">
        <v>31312900</v>
      </c>
      <c r="N189" s="52">
        <v>0</v>
      </c>
      <c r="O189" s="52">
        <v>7893989.0499999998</v>
      </c>
      <c r="P189" s="58">
        <f t="shared" si="126"/>
        <v>99.999607340956558</v>
      </c>
      <c r="Q189" s="58">
        <f t="shared" si="133"/>
        <v>100</v>
      </c>
      <c r="R189" s="58"/>
      <c r="S189" s="58">
        <f t="shared" si="127"/>
        <v>99.998049819974128</v>
      </c>
      <c r="T189" s="58">
        <v>95.9</v>
      </c>
      <c r="U189" s="68"/>
    </row>
    <row r="190" spans="1:21" s="48" customFormat="1" ht="75" hidden="1">
      <c r="A190" s="196"/>
      <c r="B190" s="92" t="s">
        <v>306</v>
      </c>
      <c r="C190" s="76" t="s">
        <v>313</v>
      </c>
      <c r="D190" s="52">
        <f t="shared" si="136"/>
        <v>13600942</v>
      </c>
      <c r="E190" s="53">
        <v>0</v>
      </c>
      <c r="F190" s="52">
        <v>0</v>
      </c>
      <c r="G190" s="53">
        <v>13600942</v>
      </c>
      <c r="H190" s="52">
        <f t="shared" si="137"/>
        <v>13600942</v>
      </c>
      <c r="I190" s="52">
        <v>0</v>
      </c>
      <c r="J190" s="52">
        <v>0</v>
      </c>
      <c r="K190" s="52">
        <v>13600942</v>
      </c>
      <c r="L190" s="53">
        <f t="shared" si="135"/>
        <v>0</v>
      </c>
      <c r="M190" s="52">
        <v>0</v>
      </c>
      <c r="N190" s="52">
        <v>0</v>
      </c>
      <c r="O190" s="52">
        <v>0</v>
      </c>
      <c r="P190" s="58">
        <f t="shared" si="126"/>
        <v>0</v>
      </c>
      <c r="Q190" s="58"/>
      <c r="R190" s="58"/>
      <c r="S190" s="58">
        <f t="shared" si="127"/>
        <v>0</v>
      </c>
      <c r="T190" s="58">
        <v>0</v>
      </c>
      <c r="U190" s="117" t="s">
        <v>437</v>
      </c>
    </row>
    <row r="191" spans="1:21" s="1" customFormat="1" ht="44.25" hidden="1" customHeight="1">
      <c r="A191" s="112" t="s">
        <v>265</v>
      </c>
      <c r="B191" s="117" t="s">
        <v>222</v>
      </c>
      <c r="C191" s="76"/>
      <c r="D191" s="53">
        <f>SUM(D192:D195)</f>
        <v>105309172</v>
      </c>
      <c r="E191" s="53">
        <f t="shared" ref="E191:G191" si="138">SUM(E192:E195)</f>
        <v>80186500</v>
      </c>
      <c r="F191" s="53">
        <f t="shared" si="138"/>
        <v>0</v>
      </c>
      <c r="G191" s="53">
        <f t="shared" si="138"/>
        <v>25122672</v>
      </c>
      <c r="H191" s="53">
        <f t="shared" ref="H191:O191" si="139">SUM(H192:H195)</f>
        <v>90230934</v>
      </c>
      <c r="I191" s="53">
        <f t="shared" si="139"/>
        <v>74074960</v>
      </c>
      <c r="J191" s="53">
        <f t="shared" si="139"/>
        <v>0</v>
      </c>
      <c r="K191" s="53">
        <f t="shared" si="139"/>
        <v>16155974</v>
      </c>
      <c r="L191" s="53">
        <f t="shared" si="139"/>
        <v>97666922.310000002</v>
      </c>
      <c r="M191" s="53">
        <f t="shared" si="139"/>
        <v>75641794.260000005</v>
      </c>
      <c r="N191" s="53">
        <f t="shared" si="139"/>
        <v>0</v>
      </c>
      <c r="O191" s="53">
        <f t="shared" si="139"/>
        <v>22025128.050000001</v>
      </c>
      <c r="P191" s="58">
        <f t="shared" si="126"/>
        <v>92.743035060611817</v>
      </c>
      <c r="Q191" s="58">
        <f t="shared" si="133"/>
        <v>94.332330579336926</v>
      </c>
      <c r="R191" s="58"/>
      <c r="S191" s="58">
        <f t="shared" si="127"/>
        <v>87.670324438419613</v>
      </c>
      <c r="T191" s="58"/>
      <c r="U191" s="68"/>
    </row>
    <row r="192" spans="1:21" s="1" customFormat="1" ht="78.75" hidden="1" customHeight="1">
      <c r="A192" s="194"/>
      <c r="B192" s="117" t="s">
        <v>266</v>
      </c>
      <c r="C192" s="76" t="s">
        <v>312</v>
      </c>
      <c r="D192" s="52">
        <f>SUM(E192:G192)</f>
        <v>46317494</v>
      </c>
      <c r="E192" s="52">
        <v>40077250</v>
      </c>
      <c r="F192" s="52">
        <v>0</v>
      </c>
      <c r="G192" s="52">
        <v>6240244</v>
      </c>
      <c r="H192" s="52">
        <f t="shared" si="137"/>
        <v>45030650</v>
      </c>
      <c r="I192" s="52">
        <v>40077250</v>
      </c>
      <c r="J192" s="52">
        <v>0</v>
      </c>
      <c r="K192" s="52">
        <v>4953400</v>
      </c>
      <c r="L192" s="53">
        <f t="shared" si="135"/>
        <v>44496273.150000006</v>
      </c>
      <c r="M192" s="52">
        <v>39601683.090000004</v>
      </c>
      <c r="N192" s="52">
        <v>0</v>
      </c>
      <c r="O192" s="52">
        <v>4894590.0599999996</v>
      </c>
      <c r="P192" s="58">
        <f t="shared" si="126"/>
        <v>96.067963327204197</v>
      </c>
      <c r="Q192" s="58">
        <f t="shared" si="133"/>
        <v>98.813374395698318</v>
      </c>
      <c r="R192" s="58"/>
      <c r="S192" s="58">
        <f t="shared" si="127"/>
        <v>78.435876225352715</v>
      </c>
      <c r="T192" s="58">
        <f>Q192</f>
        <v>98.813374395698318</v>
      </c>
      <c r="U192" s="77"/>
    </row>
    <row r="193" spans="1:21" s="1" customFormat="1" ht="64.5" hidden="1" customHeight="1">
      <c r="A193" s="195"/>
      <c r="B193" s="117" t="s">
        <v>267</v>
      </c>
      <c r="C193" s="76" t="s">
        <v>3</v>
      </c>
      <c r="D193" s="52">
        <f>SUM(E193:G193)</f>
        <v>45030650</v>
      </c>
      <c r="E193" s="52">
        <v>40077250</v>
      </c>
      <c r="F193" s="52">
        <v>0</v>
      </c>
      <c r="G193" s="52">
        <v>4953400</v>
      </c>
      <c r="H193" s="52">
        <f t="shared" si="137"/>
        <v>38175464</v>
      </c>
      <c r="I193" s="52">
        <v>33997710</v>
      </c>
      <c r="J193" s="52">
        <v>0</v>
      </c>
      <c r="K193" s="52">
        <v>4177754</v>
      </c>
      <c r="L193" s="53">
        <f t="shared" si="135"/>
        <v>40694847.950000003</v>
      </c>
      <c r="M193" s="52">
        <v>36040111.170000002</v>
      </c>
      <c r="N193" s="52">
        <v>0</v>
      </c>
      <c r="O193" s="52">
        <v>4654736.78</v>
      </c>
      <c r="P193" s="58">
        <f t="shared" si="126"/>
        <v>90.371442450864023</v>
      </c>
      <c r="Q193" s="58">
        <f t="shared" si="133"/>
        <v>89.926607164912767</v>
      </c>
      <c r="R193" s="58"/>
      <c r="S193" s="58">
        <f t="shared" si="127"/>
        <v>93.97054104251626</v>
      </c>
      <c r="T193" s="58">
        <v>97.61</v>
      </c>
      <c r="U193" s="68"/>
    </row>
    <row r="194" spans="1:21" s="48" customFormat="1" ht="83.25" hidden="1" customHeight="1">
      <c r="A194" s="195"/>
      <c r="B194" s="117" t="s">
        <v>305</v>
      </c>
      <c r="C194" s="76" t="s">
        <v>3</v>
      </c>
      <c r="D194" s="52">
        <f t="shared" ref="D194:D195" si="140">SUM(E194:G194)</f>
        <v>32000</v>
      </c>
      <c r="E194" s="52">
        <v>32000</v>
      </c>
      <c r="F194" s="52">
        <v>0</v>
      </c>
      <c r="G194" s="52">
        <v>0</v>
      </c>
      <c r="H194" s="52">
        <f t="shared" si="137"/>
        <v>0</v>
      </c>
      <c r="I194" s="52">
        <v>0</v>
      </c>
      <c r="J194" s="52">
        <v>0</v>
      </c>
      <c r="K194" s="52">
        <v>0</v>
      </c>
      <c r="L194" s="53">
        <f t="shared" si="135"/>
        <v>0</v>
      </c>
      <c r="M194" s="52">
        <v>0</v>
      </c>
      <c r="N194" s="52">
        <v>0</v>
      </c>
      <c r="O194" s="52">
        <v>0</v>
      </c>
      <c r="P194" s="58">
        <f t="shared" si="126"/>
        <v>0</v>
      </c>
      <c r="Q194" s="58">
        <f t="shared" si="133"/>
        <v>0</v>
      </c>
      <c r="R194" s="58"/>
      <c r="S194" s="58"/>
      <c r="T194" s="58">
        <v>0</v>
      </c>
      <c r="U194" s="68"/>
    </row>
    <row r="195" spans="1:21" s="1" customFormat="1" ht="56.25" hidden="1">
      <c r="A195" s="196"/>
      <c r="B195" s="117" t="s">
        <v>369</v>
      </c>
      <c r="C195" s="76" t="s">
        <v>312</v>
      </c>
      <c r="D195" s="52">
        <f t="shared" si="140"/>
        <v>13929028</v>
      </c>
      <c r="E195" s="52">
        <v>0</v>
      </c>
      <c r="F195" s="52">
        <v>0</v>
      </c>
      <c r="G195" s="52">
        <v>13929028</v>
      </c>
      <c r="H195" s="52">
        <f t="shared" si="137"/>
        <v>7024820</v>
      </c>
      <c r="I195" s="52">
        <v>0</v>
      </c>
      <c r="J195" s="52">
        <v>0</v>
      </c>
      <c r="K195" s="52">
        <v>7024820</v>
      </c>
      <c r="L195" s="53">
        <f t="shared" si="135"/>
        <v>12475801.210000001</v>
      </c>
      <c r="M195" s="52">
        <v>0</v>
      </c>
      <c r="N195" s="52">
        <v>0</v>
      </c>
      <c r="O195" s="52">
        <v>12475801.210000001</v>
      </c>
      <c r="P195" s="58">
        <f t="shared" si="126"/>
        <v>89.566918883356408</v>
      </c>
      <c r="Q195" s="58"/>
      <c r="R195" s="58"/>
      <c r="S195" s="58">
        <f t="shared" si="127"/>
        <v>89.566918883356408</v>
      </c>
      <c r="T195" s="58">
        <v>100</v>
      </c>
      <c r="U195" s="77"/>
    </row>
    <row r="196" spans="1:21" s="23" customFormat="1" ht="81" hidden="1" customHeight="1">
      <c r="A196" s="61" t="s">
        <v>53</v>
      </c>
      <c r="B196" s="108" t="s">
        <v>88</v>
      </c>
      <c r="C196" s="78"/>
      <c r="D196" s="72">
        <f>SUM(D197:D198)</f>
        <v>10695848.02</v>
      </c>
      <c r="E196" s="72">
        <f>SUM(E197:E198)</f>
        <v>1097161.96</v>
      </c>
      <c r="F196" s="72">
        <f>SUM(F197:F198)</f>
        <v>9531948.0600000005</v>
      </c>
      <c r="G196" s="72">
        <f>SUM(G197:G198)</f>
        <v>66738</v>
      </c>
      <c r="H196" s="72">
        <f t="shared" ref="H196:K196" si="141">SUM(H197:H198)</f>
        <v>9743648.0899999999</v>
      </c>
      <c r="I196" s="72">
        <f t="shared" si="141"/>
        <v>1097164.0900000001</v>
      </c>
      <c r="J196" s="72">
        <f t="shared" si="141"/>
        <v>8579746</v>
      </c>
      <c r="K196" s="72">
        <f t="shared" si="141"/>
        <v>66738</v>
      </c>
      <c r="L196" s="72">
        <f t="shared" ref="L196:O196" si="142">SUM(L197:L198)</f>
        <v>10695847.5</v>
      </c>
      <c r="M196" s="72">
        <f t="shared" si="142"/>
        <v>1097161.96</v>
      </c>
      <c r="N196" s="72">
        <f t="shared" si="142"/>
        <v>9531948.0600000005</v>
      </c>
      <c r="O196" s="72">
        <f t="shared" si="142"/>
        <v>66737.48</v>
      </c>
      <c r="P196" s="57">
        <f t="shared" si="126"/>
        <v>99.999995138300406</v>
      </c>
      <c r="Q196" s="57">
        <f t="shared" si="133"/>
        <v>100</v>
      </c>
      <c r="R196" s="57">
        <f t="shared" ref="R196:R198" si="143">N196/F196*100</f>
        <v>100</v>
      </c>
      <c r="S196" s="57">
        <f t="shared" si="127"/>
        <v>99.999220833707923</v>
      </c>
      <c r="T196" s="58"/>
      <c r="U196" s="68"/>
    </row>
    <row r="197" spans="1:21" s="1" customFormat="1" ht="32.25" hidden="1" customHeight="1">
      <c r="A197" s="135" t="s">
        <v>94</v>
      </c>
      <c r="B197" s="146" t="s">
        <v>47</v>
      </c>
      <c r="C197" s="76" t="s">
        <v>5</v>
      </c>
      <c r="D197" s="52">
        <f>SUM(E197:G197)</f>
        <v>1334750.02</v>
      </c>
      <c r="E197" s="52">
        <v>1097161.96</v>
      </c>
      <c r="F197" s="53">
        <v>170850.06</v>
      </c>
      <c r="G197" s="52">
        <v>66738</v>
      </c>
      <c r="H197" s="52">
        <f t="shared" si="137"/>
        <v>1334802.0900000001</v>
      </c>
      <c r="I197" s="52">
        <v>1097164.0900000001</v>
      </c>
      <c r="J197" s="53">
        <v>170900</v>
      </c>
      <c r="K197" s="52">
        <v>66738</v>
      </c>
      <c r="L197" s="52">
        <f>SUM(M197:O197)</f>
        <v>1334749.5</v>
      </c>
      <c r="M197" s="52">
        <v>1097161.96</v>
      </c>
      <c r="N197" s="52">
        <v>170850.06</v>
      </c>
      <c r="O197" s="52">
        <v>66737.48</v>
      </c>
      <c r="P197" s="58">
        <f t="shared" si="126"/>
        <v>99.999961041394101</v>
      </c>
      <c r="Q197" s="58">
        <f t="shared" si="133"/>
        <v>100</v>
      </c>
      <c r="R197" s="58">
        <f t="shared" si="143"/>
        <v>100</v>
      </c>
      <c r="S197" s="58">
        <f t="shared" si="127"/>
        <v>99.999220833707923</v>
      </c>
      <c r="T197" s="58">
        <f>Q197</f>
        <v>100</v>
      </c>
      <c r="U197" s="68"/>
    </row>
    <row r="198" spans="1:21" s="1" customFormat="1" ht="29.25" hidden="1" customHeight="1">
      <c r="A198" s="145"/>
      <c r="B198" s="147"/>
      <c r="C198" s="76" t="s">
        <v>312</v>
      </c>
      <c r="D198" s="52">
        <f>SUM(E198:G198)</f>
        <v>9361098</v>
      </c>
      <c r="E198" s="52">
        <v>0</v>
      </c>
      <c r="F198" s="52">
        <v>9361098</v>
      </c>
      <c r="G198" s="52">
        <v>0</v>
      </c>
      <c r="H198" s="52">
        <f t="shared" si="137"/>
        <v>8408846</v>
      </c>
      <c r="I198" s="52">
        <v>0</v>
      </c>
      <c r="J198" s="52">
        <v>8408846</v>
      </c>
      <c r="K198" s="52">
        <v>0</v>
      </c>
      <c r="L198" s="52">
        <f>SUM(M198:O198)</f>
        <v>9361098</v>
      </c>
      <c r="M198" s="52">
        <v>0</v>
      </c>
      <c r="N198" s="52">
        <v>9361098</v>
      </c>
      <c r="O198" s="52">
        <v>0</v>
      </c>
      <c r="P198" s="58">
        <f t="shared" si="126"/>
        <v>100</v>
      </c>
      <c r="Q198" s="58"/>
      <c r="R198" s="58">
        <f t="shared" si="143"/>
        <v>100</v>
      </c>
      <c r="S198" s="58"/>
      <c r="T198" s="58">
        <v>100</v>
      </c>
      <c r="U198" s="68"/>
    </row>
    <row r="199" spans="1:21" s="1" customFormat="1" ht="21.75" hidden="1" customHeight="1">
      <c r="A199" s="187" t="s">
        <v>263</v>
      </c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  <c r="R199" s="188"/>
      <c r="S199" s="188"/>
      <c r="T199" s="94"/>
      <c r="U199" s="60"/>
    </row>
    <row r="200" spans="1:21" s="1" customFormat="1" ht="122.25" customHeight="1">
      <c r="A200" s="61" t="s">
        <v>123</v>
      </c>
      <c r="B200" s="149" t="s">
        <v>35</v>
      </c>
      <c r="C200" s="149"/>
      <c r="D200" s="72">
        <f>D201</f>
        <v>3188800</v>
      </c>
      <c r="E200" s="72">
        <f>E201</f>
        <v>92000</v>
      </c>
      <c r="F200" s="72">
        <f>F201</f>
        <v>0</v>
      </c>
      <c r="G200" s="72">
        <f>G201</f>
        <v>3090500</v>
      </c>
      <c r="H200" s="72" t="e">
        <f>H201+#REF!</f>
        <v>#REF!</v>
      </c>
      <c r="I200" s="72" t="e">
        <f>I201+#REF!</f>
        <v>#REF!</v>
      </c>
      <c r="J200" s="72" t="e">
        <f>J201+#REF!</f>
        <v>#REF!</v>
      </c>
      <c r="K200" s="72" t="e">
        <f>K201+#REF!</f>
        <v>#REF!</v>
      </c>
      <c r="L200" s="72">
        <f>L201</f>
        <v>51457.919999999998</v>
      </c>
      <c r="M200" s="72">
        <f>M201</f>
        <v>0</v>
      </c>
      <c r="N200" s="72">
        <f>N201</f>
        <v>0</v>
      </c>
      <c r="O200" s="72">
        <f>O201</f>
        <v>51457.919999999998</v>
      </c>
      <c r="P200" s="57">
        <f>L200/D200*100</f>
        <v>1.6137079779227297</v>
      </c>
      <c r="Q200" s="57">
        <f t="shared" ref="Q200:S200" si="144">M200/E200*100</f>
        <v>0</v>
      </c>
      <c r="R200" s="57"/>
      <c r="S200" s="57">
        <f t="shared" si="144"/>
        <v>1.6650354311600064</v>
      </c>
      <c r="T200" s="58"/>
      <c r="U200" s="68"/>
    </row>
    <row r="201" spans="1:21" s="23" customFormat="1" ht="42.75" customHeight="1">
      <c r="A201" s="61" t="s">
        <v>124</v>
      </c>
      <c r="B201" s="120" t="s">
        <v>89</v>
      </c>
      <c r="C201" s="78"/>
      <c r="D201" s="72">
        <f>SUM(D202:D203)</f>
        <v>3188800</v>
      </c>
      <c r="E201" s="72">
        <f>SUM(E202:E203)</f>
        <v>92000</v>
      </c>
      <c r="F201" s="72">
        <f>SUM(F202:F203)</f>
        <v>0</v>
      </c>
      <c r="G201" s="72">
        <f>SUM(G202:G203)</f>
        <v>3090500</v>
      </c>
      <c r="H201" s="72">
        <f>SUM(H202:H203)</f>
        <v>7058583</v>
      </c>
      <c r="I201" s="72">
        <f>SUM(I202:I203)</f>
        <v>1345300</v>
      </c>
      <c r="J201" s="72">
        <f>SUM(J202:J203)</f>
        <v>0</v>
      </c>
      <c r="K201" s="72">
        <f>SUM(K202:K203)</f>
        <v>5713283</v>
      </c>
      <c r="L201" s="72">
        <f>SUM(L202:L203)</f>
        <v>51457.919999999998</v>
      </c>
      <c r="M201" s="72">
        <f>SUM(M202:M203)</f>
        <v>0</v>
      </c>
      <c r="N201" s="72">
        <f>SUM(N202:N203)</f>
        <v>0</v>
      </c>
      <c r="O201" s="72">
        <f>SUM(O202:O203)</f>
        <v>51457.919999999998</v>
      </c>
      <c r="P201" s="57">
        <f t="shared" ref="P201:P254" si="145">L201/D201*100</f>
        <v>1.6137079779227297</v>
      </c>
      <c r="Q201" s="57">
        <f t="shared" ref="Q201:Q251" si="146">M201/E201*100</f>
        <v>0</v>
      </c>
      <c r="R201" s="57"/>
      <c r="S201" s="57">
        <f t="shared" ref="S201:S254" si="147">O201/G201*100</f>
        <v>1.6650354311600064</v>
      </c>
      <c r="T201" s="58"/>
      <c r="U201" s="68"/>
    </row>
    <row r="202" spans="1:21" s="1" customFormat="1" ht="48" customHeight="1">
      <c r="A202" s="122" t="s">
        <v>365</v>
      </c>
      <c r="B202" s="121" t="s">
        <v>223</v>
      </c>
      <c r="C202" s="76" t="s">
        <v>36</v>
      </c>
      <c r="D202" s="52">
        <v>137800</v>
      </c>
      <c r="E202" s="52">
        <v>92000</v>
      </c>
      <c r="F202" s="52">
        <v>0</v>
      </c>
      <c r="G202" s="52">
        <v>39500</v>
      </c>
      <c r="H202" s="52">
        <f>I202+J202+K202</f>
        <v>93300</v>
      </c>
      <c r="I202" s="52">
        <v>74300</v>
      </c>
      <c r="J202" s="52">
        <v>0</v>
      </c>
      <c r="K202" s="52">
        <v>19000</v>
      </c>
      <c r="L202" s="58">
        <f>M202+O202</f>
        <v>0</v>
      </c>
      <c r="M202" s="58">
        <v>0</v>
      </c>
      <c r="N202" s="58">
        <v>0</v>
      </c>
      <c r="O202" s="58">
        <v>0</v>
      </c>
      <c r="P202" s="58">
        <f>L202/D202*100</f>
        <v>0</v>
      </c>
      <c r="Q202" s="58">
        <f t="shared" si="146"/>
        <v>0</v>
      </c>
      <c r="R202" s="58"/>
      <c r="S202" s="58">
        <f t="shared" si="147"/>
        <v>0</v>
      </c>
      <c r="T202" s="58">
        <v>100</v>
      </c>
      <c r="U202" s="68"/>
    </row>
    <row r="203" spans="1:21" s="1" customFormat="1" ht="61.5" customHeight="1">
      <c r="A203" s="122" t="s">
        <v>125</v>
      </c>
      <c r="B203" s="76" t="s">
        <v>307</v>
      </c>
      <c r="C203" s="76" t="s">
        <v>3</v>
      </c>
      <c r="D203" s="52">
        <f>SUM(E203:G203)</f>
        <v>3051000</v>
      </c>
      <c r="E203" s="52">
        <v>0</v>
      </c>
      <c r="F203" s="52">
        <v>0</v>
      </c>
      <c r="G203" s="52">
        <v>3051000</v>
      </c>
      <c r="H203" s="52">
        <f>I203+J203+K203</f>
        <v>6965283</v>
      </c>
      <c r="I203" s="52">
        <v>1271000</v>
      </c>
      <c r="J203" s="52">
        <v>0</v>
      </c>
      <c r="K203" s="52">
        <v>5694283</v>
      </c>
      <c r="L203" s="58">
        <f>M203+O203</f>
        <v>51457.919999999998</v>
      </c>
      <c r="M203" s="58">
        <v>0</v>
      </c>
      <c r="N203" s="58">
        <v>0</v>
      </c>
      <c r="O203" s="58">
        <v>51457.919999999998</v>
      </c>
      <c r="P203" s="58">
        <f t="shared" si="145"/>
        <v>1.6865919370698133</v>
      </c>
      <c r="Q203" s="58" t="e">
        <f t="shared" si="146"/>
        <v>#DIV/0!</v>
      </c>
      <c r="R203" s="58"/>
      <c r="S203" s="58">
        <f t="shared" si="147"/>
        <v>1.6865919370698133</v>
      </c>
      <c r="T203" s="58">
        <v>46.94</v>
      </c>
      <c r="U203" s="102"/>
    </row>
    <row r="204" spans="1:21" s="1" customFormat="1" ht="67.5" hidden="1" customHeight="1">
      <c r="A204" s="61" t="s">
        <v>126</v>
      </c>
      <c r="B204" s="193" t="s">
        <v>37</v>
      </c>
      <c r="C204" s="193"/>
      <c r="D204" s="72">
        <f>SUM(D205:D208)</f>
        <v>699900</v>
      </c>
      <c r="E204" s="72">
        <f>SUM(E205:E208)</f>
        <v>0</v>
      </c>
      <c r="F204" s="72">
        <f>SUM(F205:F208)</f>
        <v>0</v>
      </c>
      <c r="G204" s="72">
        <f>SUM(G205:G208)</f>
        <v>699900</v>
      </c>
      <c r="H204" s="72">
        <f t="shared" ref="H204:K204" si="148">SUM(H205:H208)</f>
        <v>437400</v>
      </c>
      <c r="I204" s="72">
        <f t="shared" si="148"/>
        <v>0</v>
      </c>
      <c r="J204" s="72">
        <f t="shared" si="148"/>
        <v>0</v>
      </c>
      <c r="K204" s="72">
        <f t="shared" si="148"/>
        <v>437400</v>
      </c>
      <c r="L204" s="72">
        <f t="shared" ref="L204:O204" si="149">SUM(L205:L208)</f>
        <v>699649.12</v>
      </c>
      <c r="M204" s="72">
        <f t="shared" si="149"/>
        <v>0</v>
      </c>
      <c r="N204" s="72">
        <f t="shared" si="149"/>
        <v>0</v>
      </c>
      <c r="O204" s="72">
        <f t="shared" si="149"/>
        <v>699649.12</v>
      </c>
      <c r="P204" s="57">
        <f t="shared" si="145"/>
        <v>99.964154879268463</v>
      </c>
      <c r="Q204" s="57"/>
      <c r="R204" s="57"/>
      <c r="S204" s="57">
        <f t="shared" si="147"/>
        <v>99.964154879268463</v>
      </c>
      <c r="T204" s="58"/>
      <c r="U204" s="68"/>
    </row>
    <row r="205" spans="1:21" s="1" customFormat="1" ht="36.75" hidden="1" customHeight="1">
      <c r="A205" s="160" t="s">
        <v>127</v>
      </c>
      <c r="B205" s="191" t="s">
        <v>95</v>
      </c>
      <c r="C205" s="65" t="s">
        <v>5</v>
      </c>
      <c r="D205" s="53">
        <f>SUM(E205:G205)</f>
        <v>360000</v>
      </c>
      <c r="E205" s="53">
        <v>0</v>
      </c>
      <c r="F205" s="53">
        <v>0</v>
      </c>
      <c r="G205" s="53">
        <v>360000</v>
      </c>
      <c r="H205" s="53">
        <f>I205+J205+K205</f>
        <v>150000</v>
      </c>
      <c r="I205" s="53">
        <v>0</v>
      </c>
      <c r="J205" s="53">
        <v>0</v>
      </c>
      <c r="K205" s="53">
        <v>150000</v>
      </c>
      <c r="L205" s="53">
        <f>SUM(M205:O205)</f>
        <v>359750</v>
      </c>
      <c r="M205" s="53">
        <v>0</v>
      </c>
      <c r="N205" s="53">
        <v>0</v>
      </c>
      <c r="O205" s="53">
        <v>359750</v>
      </c>
      <c r="P205" s="58">
        <f t="shared" si="145"/>
        <v>99.930555555555557</v>
      </c>
      <c r="Q205" s="58"/>
      <c r="R205" s="58"/>
      <c r="S205" s="58">
        <f t="shared" si="147"/>
        <v>99.930555555555557</v>
      </c>
      <c r="T205" s="58"/>
      <c r="U205" s="68"/>
    </row>
    <row r="206" spans="1:21" s="1" customFormat="1" ht="30.75" hidden="1" customHeight="1">
      <c r="A206" s="160"/>
      <c r="B206" s="191"/>
      <c r="C206" s="65" t="s">
        <v>36</v>
      </c>
      <c r="D206" s="53">
        <f t="shared" ref="D206:D208" si="150">SUM(E206:G206)</f>
        <v>99000</v>
      </c>
      <c r="E206" s="53">
        <v>0</v>
      </c>
      <c r="F206" s="53">
        <v>0</v>
      </c>
      <c r="G206" s="53">
        <v>99000</v>
      </c>
      <c r="H206" s="53">
        <f t="shared" ref="H206:H208" si="151">I206+J206+K206</f>
        <v>104500</v>
      </c>
      <c r="I206" s="53">
        <v>0</v>
      </c>
      <c r="J206" s="53">
        <v>0</v>
      </c>
      <c r="K206" s="53">
        <v>104500</v>
      </c>
      <c r="L206" s="53">
        <f t="shared" ref="L206:L208" si="152">SUM(M206:O206)</f>
        <v>99000</v>
      </c>
      <c r="M206" s="53">
        <v>0</v>
      </c>
      <c r="N206" s="53">
        <v>0</v>
      </c>
      <c r="O206" s="53">
        <v>99000</v>
      </c>
      <c r="P206" s="58">
        <f t="shared" si="145"/>
        <v>100</v>
      </c>
      <c r="Q206" s="58"/>
      <c r="R206" s="58"/>
      <c r="S206" s="58">
        <f t="shared" si="147"/>
        <v>100</v>
      </c>
      <c r="T206" s="58">
        <v>100</v>
      </c>
      <c r="U206" s="68"/>
    </row>
    <row r="207" spans="1:21" s="1" customFormat="1" ht="26.25" hidden="1" customHeight="1">
      <c r="A207" s="160"/>
      <c r="B207" s="191"/>
      <c r="C207" s="65" t="s">
        <v>26</v>
      </c>
      <c r="D207" s="53">
        <f t="shared" si="150"/>
        <v>183900</v>
      </c>
      <c r="E207" s="53">
        <v>0</v>
      </c>
      <c r="F207" s="53">
        <v>0</v>
      </c>
      <c r="G207" s="53">
        <v>183900</v>
      </c>
      <c r="H207" s="53">
        <f t="shared" si="151"/>
        <v>182900</v>
      </c>
      <c r="I207" s="53">
        <v>0</v>
      </c>
      <c r="J207" s="53">
        <v>0</v>
      </c>
      <c r="K207" s="53">
        <v>182900</v>
      </c>
      <c r="L207" s="53">
        <f t="shared" si="152"/>
        <v>183900</v>
      </c>
      <c r="M207" s="53">
        <v>0</v>
      </c>
      <c r="N207" s="53">
        <v>0</v>
      </c>
      <c r="O207" s="53">
        <v>183900</v>
      </c>
      <c r="P207" s="58">
        <f t="shared" si="145"/>
        <v>100</v>
      </c>
      <c r="Q207" s="58"/>
      <c r="R207" s="58"/>
      <c r="S207" s="58">
        <f t="shared" si="147"/>
        <v>100</v>
      </c>
      <c r="T207" s="58"/>
      <c r="U207" s="68"/>
    </row>
    <row r="208" spans="1:21" s="1" customFormat="1" ht="33" hidden="1" customHeight="1">
      <c r="A208" s="160"/>
      <c r="B208" s="191"/>
      <c r="C208" s="65" t="s">
        <v>6</v>
      </c>
      <c r="D208" s="53">
        <f t="shared" si="150"/>
        <v>57000</v>
      </c>
      <c r="E208" s="53">
        <v>0</v>
      </c>
      <c r="F208" s="53">
        <v>0</v>
      </c>
      <c r="G208" s="53">
        <v>57000</v>
      </c>
      <c r="H208" s="53">
        <f t="shared" si="151"/>
        <v>0</v>
      </c>
      <c r="I208" s="53">
        <v>0</v>
      </c>
      <c r="J208" s="53">
        <v>0</v>
      </c>
      <c r="K208" s="53">
        <v>0</v>
      </c>
      <c r="L208" s="53">
        <f t="shared" si="152"/>
        <v>56999.12</v>
      </c>
      <c r="M208" s="53">
        <v>0</v>
      </c>
      <c r="N208" s="53">
        <v>0</v>
      </c>
      <c r="O208" s="53">
        <v>56999.12</v>
      </c>
      <c r="P208" s="58">
        <f t="shared" si="145"/>
        <v>99.998456140350882</v>
      </c>
      <c r="Q208" s="58"/>
      <c r="R208" s="58"/>
      <c r="S208" s="58">
        <f t="shared" si="147"/>
        <v>99.998456140350882</v>
      </c>
      <c r="T208" s="58"/>
      <c r="U208" s="68"/>
    </row>
    <row r="209" spans="1:115" s="1" customFormat="1" ht="76.5" hidden="1" customHeight="1">
      <c r="A209" s="61" t="s">
        <v>128</v>
      </c>
      <c r="B209" s="149" t="s">
        <v>38</v>
      </c>
      <c r="C209" s="149"/>
      <c r="D209" s="72">
        <f>D210+D213</f>
        <v>25951385</v>
      </c>
      <c r="E209" s="72">
        <f>E210+E213</f>
        <v>170000</v>
      </c>
      <c r="F209" s="72">
        <f>F210+F213</f>
        <v>0</v>
      </c>
      <c r="G209" s="72">
        <f>G210+G213</f>
        <v>25781385</v>
      </c>
      <c r="H209" s="72">
        <f t="shared" ref="H209:K209" si="153">H210+H213</f>
        <v>11181684</v>
      </c>
      <c r="I209" s="72">
        <f t="shared" si="153"/>
        <v>170000</v>
      </c>
      <c r="J209" s="72">
        <f t="shared" si="153"/>
        <v>0</v>
      </c>
      <c r="K209" s="72">
        <f t="shared" si="153"/>
        <v>11011684</v>
      </c>
      <c r="L209" s="72">
        <f t="shared" ref="L209:O209" si="154">L210+L213</f>
        <v>22100780.780000001</v>
      </c>
      <c r="M209" s="72">
        <f t="shared" si="154"/>
        <v>170000</v>
      </c>
      <c r="N209" s="72">
        <f t="shared" si="154"/>
        <v>0</v>
      </c>
      <c r="O209" s="72">
        <f t="shared" si="154"/>
        <v>21930780.780000001</v>
      </c>
      <c r="P209" s="57">
        <f t="shared" si="145"/>
        <v>85.162240011467603</v>
      </c>
      <c r="Q209" s="57">
        <f t="shared" si="146"/>
        <v>100</v>
      </c>
      <c r="R209" s="57"/>
      <c r="S209" s="57">
        <f t="shared" si="147"/>
        <v>85.064401233680826</v>
      </c>
      <c r="T209" s="58"/>
      <c r="U209" s="68"/>
    </row>
    <row r="210" spans="1:115" s="1" customFormat="1" ht="93.75" hidden="1">
      <c r="A210" s="61" t="s">
        <v>129</v>
      </c>
      <c r="B210" s="108" t="s">
        <v>90</v>
      </c>
      <c r="C210" s="108"/>
      <c r="D210" s="72">
        <f>D211+D212</f>
        <v>931858</v>
      </c>
      <c r="E210" s="72">
        <f t="shared" ref="E210:O210" si="155">E211+E212</f>
        <v>0</v>
      </c>
      <c r="F210" s="72">
        <f t="shared" si="155"/>
        <v>0</v>
      </c>
      <c r="G210" s="72">
        <f t="shared" si="155"/>
        <v>931858</v>
      </c>
      <c r="H210" s="72">
        <f t="shared" si="155"/>
        <v>675400</v>
      </c>
      <c r="I210" s="72">
        <f t="shared" si="155"/>
        <v>0</v>
      </c>
      <c r="J210" s="72">
        <f t="shared" si="155"/>
        <v>0</v>
      </c>
      <c r="K210" s="72">
        <f t="shared" si="155"/>
        <v>675400</v>
      </c>
      <c r="L210" s="72">
        <f t="shared" si="155"/>
        <v>819694.64</v>
      </c>
      <c r="M210" s="72">
        <f t="shared" si="155"/>
        <v>0</v>
      </c>
      <c r="N210" s="72">
        <f t="shared" si="155"/>
        <v>0</v>
      </c>
      <c r="O210" s="72">
        <f t="shared" si="155"/>
        <v>819694.64</v>
      </c>
      <c r="P210" s="57">
        <f t="shared" si="145"/>
        <v>87.963470829246518</v>
      </c>
      <c r="Q210" s="57"/>
      <c r="R210" s="57"/>
      <c r="S210" s="57">
        <f t="shared" si="147"/>
        <v>87.963470829246518</v>
      </c>
      <c r="T210" s="58"/>
      <c r="U210" s="68"/>
    </row>
    <row r="211" spans="1:115" s="1" customFormat="1" ht="31.5" hidden="1" customHeight="1">
      <c r="A211" s="135" t="s">
        <v>130</v>
      </c>
      <c r="B211" s="146" t="s">
        <v>224</v>
      </c>
      <c r="C211" s="65" t="s">
        <v>36</v>
      </c>
      <c r="D211" s="52">
        <f>E211+G211</f>
        <v>257283</v>
      </c>
      <c r="E211" s="52">
        <v>0</v>
      </c>
      <c r="F211" s="52">
        <v>0</v>
      </c>
      <c r="G211" s="52">
        <v>257283</v>
      </c>
      <c r="H211" s="52">
        <f>I211+J211+K211</f>
        <v>259400</v>
      </c>
      <c r="I211" s="52">
        <v>0</v>
      </c>
      <c r="J211" s="52">
        <v>0</v>
      </c>
      <c r="K211" s="52">
        <v>259400</v>
      </c>
      <c r="L211" s="58">
        <f>M211+O211</f>
        <v>255062.5</v>
      </c>
      <c r="M211" s="58">
        <v>0</v>
      </c>
      <c r="N211" s="58">
        <v>0</v>
      </c>
      <c r="O211" s="58">
        <v>255062.5</v>
      </c>
      <c r="P211" s="57">
        <f t="shared" si="145"/>
        <v>99.136942588511474</v>
      </c>
      <c r="Q211" s="58"/>
      <c r="R211" s="58"/>
      <c r="S211" s="58">
        <f t="shared" si="147"/>
        <v>99.136942588511474</v>
      </c>
      <c r="T211" s="58">
        <v>100</v>
      </c>
      <c r="U211" s="68"/>
    </row>
    <row r="212" spans="1:115" s="1" customFormat="1" ht="29.25" hidden="1" customHeight="1">
      <c r="A212" s="145"/>
      <c r="B212" s="147"/>
      <c r="C212" s="65" t="s">
        <v>3</v>
      </c>
      <c r="D212" s="52">
        <f>E212+G212</f>
        <v>674575</v>
      </c>
      <c r="E212" s="52">
        <v>0</v>
      </c>
      <c r="F212" s="52">
        <v>0</v>
      </c>
      <c r="G212" s="52">
        <v>674575</v>
      </c>
      <c r="H212" s="52">
        <f>I212+J212+K212</f>
        <v>416000</v>
      </c>
      <c r="I212" s="52">
        <v>0</v>
      </c>
      <c r="J212" s="52">
        <v>0</v>
      </c>
      <c r="K212" s="52">
        <v>416000</v>
      </c>
      <c r="L212" s="58">
        <f>M212+O212</f>
        <v>564632.14</v>
      </c>
      <c r="M212" s="58">
        <v>0</v>
      </c>
      <c r="N212" s="58">
        <v>0</v>
      </c>
      <c r="O212" s="58">
        <v>564632.14</v>
      </c>
      <c r="P212" s="57">
        <f t="shared" si="145"/>
        <v>83.701907126709401</v>
      </c>
      <c r="Q212" s="58"/>
      <c r="R212" s="58"/>
      <c r="S212" s="58">
        <f t="shared" si="147"/>
        <v>83.701907126709401</v>
      </c>
      <c r="T212" s="58">
        <v>100</v>
      </c>
      <c r="U212" s="68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</row>
    <row r="213" spans="1:115" s="23" customFormat="1" ht="56.25" hidden="1">
      <c r="A213" s="61" t="s">
        <v>131</v>
      </c>
      <c r="B213" s="95" t="s">
        <v>91</v>
      </c>
      <c r="C213" s="64"/>
      <c r="D213" s="62">
        <f>D214+D215+D216+D217+D218+D219+D220+D221</f>
        <v>25019527</v>
      </c>
      <c r="E213" s="62">
        <f t="shared" ref="E213:O213" si="156">E214+E215+E216+E217+E218+E219+E220+E221</f>
        <v>170000</v>
      </c>
      <c r="F213" s="62">
        <f t="shared" si="156"/>
        <v>0</v>
      </c>
      <c r="G213" s="62">
        <f t="shared" si="156"/>
        <v>24849527</v>
      </c>
      <c r="H213" s="62">
        <f t="shared" si="156"/>
        <v>10506284</v>
      </c>
      <c r="I213" s="62">
        <f t="shared" si="156"/>
        <v>170000</v>
      </c>
      <c r="J213" s="62">
        <f t="shared" si="156"/>
        <v>0</v>
      </c>
      <c r="K213" s="62">
        <f t="shared" si="156"/>
        <v>10336284</v>
      </c>
      <c r="L213" s="62">
        <f t="shared" si="156"/>
        <v>21281086.140000001</v>
      </c>
      <c r="M213" s="62">
        <f t="shared" si="156"/>
        <v>170000</v>
      </c>
      <c r="N213" s="62">
        <f t="shared" si="156"/>
        <v>0</v>
      </c>
      <c r="O213" s="62">
        <f t="shared" si="156"/>
        <v>21111086.140000001</v>
      </c>
      <c r="P213" s="57">
        <f t="shared" si="145"/>
        <v>85.057907529586799</v>
      </c>
      <c r="Q213" s="57">
        <f t="shared" si="146"/>
        <v>100</v>
      </c>
      <c r="R213" s="57"/>
      <c r="S213" s="57">
        <f t="shared" si="147"/>
        <v>84.955686037806672</v>
      </c>
      <c r="T213" s="58"/>
      <c r="U213" s="68"/>
    </row>
    <row r="214" spans="1:115" s="23" customFormat="1" ht="57.75" hidden="1" customHeight="1">
      <c r="A214" s="112" t="s">
        <v>132</v>
      </c>
      <c r="B214" s="67" t="s">
        <v>310</v>
      </c>
      <c r="C214" s="65" t="s">
        <v>5</v>
      </c>
      <c r="D214" s="52">
        <f>SUM(E214:G214)</f>
        <v>170000</v>
      </c>
      <c r="E214" s="52">
        <v>170000</v>
      </c>
      <c r="F214" s="52">
        <v>0</v>
      </c>
      <c r="G214" s="52">
        <v>0</v>
      </c>
      <c r="H214" s="52">
        <f>I214+K214</f>
        <v>170000</v>
      </c>
      <c r="I214" s="52">
        <v>170000</v>
      </c>
      <c r="J214" s="52">
        <v>0</v>
      </c>
      <c r="K214" s="52">
        <v>0</v>
      </c>
      <c r="L214" s="52">
        <f>M214+N214+O214</f>
        <v>170000</v>
      </c>
      <c r="M214" s="52">
        <v>170000</v>
      </c>
      <c r="N214" s="52">
        <v>0</v>
      </c>
      <c r="O214" s="52">
        <v>0</v>
      </c>
      <c r="P214" s="58">
        <f t="shared" si="145"/>
        <v>100</v>
      </c>
      <c r="Q214" s="58">
        <f t="shared" si="146"/>
        <v>100</v>
      </c>
      <c r="R214" s="58"/>
      <c r="S214" s="58"/>
      <c r="T214" s="58">
        <f>Q214</f>
        <v>100</v>
      </c>
      <c r="U214" s="68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</row>
    <row r="215" spans="1:115" s="1" customFormat="1" ht="30" hidden="1" customHeight="1">
      <c r="A215" s="135" t="s">
        <v>311</v>
      </c>
      <c r="B215" s="191" t="s">
        <v>225</v>
      </c>
      <c r="C215" s="65" t="s">
        <v>313</v>
      </c>
      <c r="D215" s="52">
        <f t="shared" ref="D215:D221" si="157">SUM(E215:G215)</f>
        <v>54900</v>
      </c>
      <c r="E215" s="52">
        <v>0</v>
      </c>
      <c r="F215" s="52">
        <v>0</v>
      </c>
      <c r="G215" s="52">
        <v>54900</v>
      </c>
      <c r="H215" s="52">
        <f>I215+J215+K215</f>
        <v>37600</v>
      </c>
      <c r="I215" s="52">
        <v>0</v>
      </c>
      <c r="J215" s="52">
        <v>0</v>
      </c>
      <c r="K215" s="52">
        <v>37600</v>
      </c>
      <c r="L215" s="58">
        <f>M215+O215</f>
        <v>53433</v>
      </c>
      <c r="M215" s="58">
        <v>0</v>
      </c>
      <c r="N215" s="58">
        <v>0</v>
      </c>
      <c r="O215" s="58">
        <v>53433</v>
      </c>
      <c r="P215" s="58">
        <f t="shared" si="145"/>
        <v>97.327868852459019</v>
      </c>
      <c r="Q215" s="58"/>
      <c r="R215" s="58"/>
      <c r="S215" s="58">
        <f t="shared" si="147"/>
        <v>97.327868852459019</v>
      </c>
      <c r="T215" s="58">
        <v>100</v>
      </c>
      <c r="U215" s="67"/>
    </row>
    <row r="216" spans="1:115" s="1" customFormat="1" ht="25.5" hidden="1" customHeight="1">
      <c r="A216" s="179"/>
      <c r="B216" s="191"/>
      <c r="C216" s="65" t="s">
        <v>36</v>
      </c>
      <c r="D216" s="52">
        <f t="shared" si="157"/>
        <v>91463</v>
      </c>
      <c r="E216" s="52">
        <v>0</v>
      </c>
      <c r="F216" s="52">
        <v>0</v>
      </c>
      <c r="G216" s="52">
        <v>91463</v>
      </c>
      <c r="H216" s="52">
        <f t="shared" ref="H216:H221" si="158">I216+J216+K216</f>
        <v>151240</v>
      </c>
      <c r="I216" s="52">
        <v>0</v>
      </c>
      <c r="J216" s="52">
        <v>0</v>
      </c>
      <c r="K216" s="52">
        <v>151240</v>
      </c>
      <c r="L216" s="58">
        <f>M216+O216</f>
        <v>91462.64</v>
      </c>
      <c r="M216" s="52">
        <v>0</v>
      </c>
      <c r="N216" s="52">
        <v>0</v>
      </c>
      <c r="O216" s="52">
        <v>91462.64</v>
      </c>
      <c r="P216" s="58">
        <f t="shared" si="145"/>
        <v>99.999606398215661</v>
      </c>
      <c r="Q216" s="58"/>
      <c r="R216" s="58"/>
      <c r="S216" s="58">
        <f t="shared" si="147"/>
        <v>99.999606398215661</v>
      </c>
      <c r="T216" s="58">
        <v>100</v>
      </c>
      <c r="U216" s="68"/>
    </row>
    <row r="217" spans="1:115" s="1" customFormat="1" ht="24" hidden="1" customHeight="1">
      <c r="A217" s="179"/>
      <c r="B217" s="191"/>
      <c r="C217" s="65" t="s">
        <v>3</v>
      </c>
      <c r="D217" s="52">
        <f t="shared" si="157"/>
        <v>443677</v>
      </c>
      <c r="E217" s="52">
        <v>0</v>
      </c>
      <c r="F217" s="52">
        <v>0</v>
      </c>
      <c r="G217" s="52">
        <v>443677</v>
      </c>
      <c r="H217" s="52">
        <f t="shared" si="158"/>
        <v>222164</v>
      </c>
      <c r="I217" s="52">
        <v>0</v>
      </c>
      <c r="J217" s="52">
        <v>0</v>
      </c>
      <c r="K217" s="52">
        <v>222164</v>
      </c>
      <c r="L217" s="58">
        <f t="shared" ref="L217:L220" si="159">M217+O217</f>
        <v>436063.32</v>
      </c>
      <c r="M217" s="58">
        <v>0</v>
      </c>
      <c r="N217" s="58">
        <v>0</v>
      </c>
      <c r="O217" s="58">
        <v>436063.32</v>
      </c>
      <c r="P217" s="58">
        <f t="shared" si="145"/>
        <v>98.28395882590263</v>
      </c>
      <c r="Q217" s="58"/>
      <c r="R217" s="58"/>
      <c r="S217" s="58">
        <f t="shared" si="147"/>
        <v>98.28395882590263</v>
      </c>
      <c r="T217" s="58">
        <v>100</v>
      </c>
      <c r="U217" s="68"/>
    </row>
    <row r="218" spans="1:115" s="1" customFormat="1" ht="27" hidden="1" customHeight="1">
      <c r="A218" s="179"/>
      <c r="B218" s="191"/>
      <c r="C218" s="65" t="s">
        <v>312</v>
      </c>
      <c r="D218" s="52">
        <f t="shared" si="157"/>
        <v>58841</v>
      </c>
      <c r="E218" s="52">
        <v>0</v>
      </c>
      <c r="F218" s="52">
        <v>0</v>
      </c>
      <c r="G218" s="52">
        <v>58841</v>
      </c>
      <c r="H218" s="52">
        <f t="shared" si="158"/>
        <v>72200</v>
      </c>
      <c r="I218" s="52">
        <v>0</v>
      </c>
      <c r="J218" s="52">
        <v>0</v>
      </c>
      <c r="K218" s="52">
        <v>72200</v>
      </c>
      <c r="L218" s="58">
        <f t="shared" si="159"/>
        <v>56919.21</v>
      </c>
      <c r="M218" s="58">
        <v>0</v>
      </c>
      <c r="N218" s="58">
        <v>0</v>
      </c>
      <c r="O218" s="58">
        <v>56919.21</v>
      </c>
      <c r="P218" s="58">
        <f t="shared" si="145"/>
        <v>96.733927023673971</v>
      </c>
      <c r="Q218" s="58"/>
      <c r="R218" s="58"/>
      <c r="S218" s="58">
        <f t="shared" si="147"/>
        <v>96.733927023673971</v>
      </c>
      <c r="T218" s="58">
        <v>100</v>
      </c>
      <c r="U218" s="68"/>
    </row>
    <row r="219" spans="1:115" s="1" customFormat="1" ht="32.25" hidden="1" customHeight="1">
      <c r="A219" s="179"/>
      <c r="B219" s="191"/>
      <c r="C219" s="76" t="s">
        <v>5</v>
      </c>
      <c r="D219" s="52">
        <f t="shared" si="157"/>
        <v>21751949</v>
      </c>
      <c r="E219" s="52">
        <v>0</v>
      </c>
      <c r="F219" s="52">
        <v>0</v>
      </c>
      <c r="G219" s="52">
        <v>21751949</v>
      </c>
      <c r="H219" s="52">
        <f t="shared" si="158"/>
        <v>8261791</v>
      </c>
      <c r="I219" s="52">
        <v>0</v>
      </c>
      <c r="J219" s="52">
        <v>0</v>
      </c>
      <c r="K219" s="52">
        <v>8261791</v>
      </c>
      <c r="L219" s="58">
        <f t="shared" si="159"/>
        <v>18040417.010000002</v>
      </c>
      <c r="M219" s="58">
        <v>0</v>
      </c>
      <c r="N219" s="58">
        <v>0</v>
      </c>
      <c r="O219" s="58">
        <v>18040417.010000002</v>
      </c>
      <c r="P219" s="58">
        <f t="shared" si="145"/>
        <v>82.937014103885602</v>
      </c>
      <c r="Q219" s="58"/>
      <c r="R219" s="58"/>
      <c r="S219" s="58">
        <f t="shared" si="147"/>
        <v>82.937014103885602</v>
      </c>
      <c r="T219" s="58"/>
      <c r="U219" s="68"/>
    </row>
    <row r="220" spans="1:115" s="1" customFormat="1" ht="25.5" hidden="1" customHeight="1">
      <c r="A220" s="179"/>
      <c r="B220" s="191"/>
      <c r="C220" s="65" t="s">
        <v>26</v>
      </c>
      <c r="D220" s="52">
        <f t="shared" si="157"/>
        <v>1449897</v>
      </c>
      <c r="E220" s="52">
        <v>0</v>
      </c>
      <c r="F220" s="52">
        <v>0</v>
      </c>
      <c r="G220" s="52">
        <v>1449897</v>
      </c>
      <c r="H220" s="52">
        <f t="shared" si="158"/>
        <v>805120</v>
      </c>
      <c r="I220" s="52">
        <v>0</v>
      </c>
      <c r="J220" s="52">
        <v>0</v>
      </c>
      <c r="K220" s="52">
        <v>805120</v>
      </c>
      <c r="L220" s="58">
        <f t="shared" si="159"/>
        <v>1445937.96</v>
      </c>
      <c r="M220" s="58">
        <v>0</v>
      </c>
      <c r="N220" s="58">
        <v>0</v>
      </c>
      <c r="O220" s="58">
        <v>1445937.96</v>
      </c>
      <c r="P220" s="58">
        <f t="shared" si="145"/>
        <v>99.726943362183647</v>
      </c>
      <c r="Q220" s="58"/>
      <c r="R220" s="58"/>
      <c r="S220" s="58">
        <f t="shared" si="147"/>
        <v>99.726943362183647</v>
      </c>
      <c r="T220" s="58"/>
      <c r="U220" s="68"/>
    </row>
    <row r="221" spans="1:115" s="1" customFormat="1" ht="24" hidden="1" customHeight="1">
      <c r="A221" s="168"/>
      <c r="B221" s="191"/>
      <c r="C221" s="65" t="s">
        <v>6</v>
      </c>
      <c r="D221" s="52">
        <f t="shared" si="157"/>
        <v>998800</v>
      </c>
      <c r="E221" s="52">
        <v>0</v>
      </c>
      <c r="F221" s="52">
        <v>0</v>
      </c>
      <c r="G221" s="52">
        <v>998800</v>
      </c>
      <c r="H221" s="52">
        <f t="shared" si="158"/>
        <v>786169</v>
      </c>
      <c r="I221" s="52">
        <v>0</v>
      </c>
      <c r="J221" s="52">
        <v>0</v>
      </c>
      <c r="K221" s="52">
        <v>786169</v>
      </c>
      <c r="L221" s="58">
        <f>M221+O221</f>
        <v>986853</v>
      </c>
      <c r="M221" s="58">
        <v>0</v>
      </c>
      <c r="N221" s="58">
        <v>0</v>
      </c>
      <c r="O221" s="58">
        <v>986853</v>
      </c>
      <c r="P221" s="58">
        <f t="shared" si="145"/>
        <v>98.80386463756507</v>
      </c>
      <c r="Q221" s="58"/>
      <c r="R221" s="58"/>
      <c r="S221" s="58">
        <f t="shared" si="147"/>
        <v>98.80386463756507</v>
      </c>
      <c r="T221" s="58"/>
      <c r="U221" s="68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</row>
    <row r="222" spans="1:115" s="23" customFormat="1" ht="43.5" hidden="1" customHeight="1">
      <c r="A222" s="61" t="s">
        <v>133</v>
      </c>
      <c r="B222" s="190" t="s">
        <v>48</v>
      </c>
      <c r="C222" s="190"/>
      <c r="D222" s="96">
        <f>E222+F222+G222</f>
        <v>1509419</v>
      </c>
      <c r="E222" s="96">
        <f>SUM(E223:E226)</f>
        <v>0</v>
      </c>
      <c r="F222" s="96">
        <f t="shared" ref="F222:K222" si="160">SUM(F223:F226)</f>
        <v>0</v>
      </c>
      <c r="G222" s="96">
        <f t="shared" si="160"/>
        <v>1509419</v>
      </c>
      <c r="H222" s="96">
        <f t="shared" si="160"/>
        <v>535093</v>
      </c>
      <c r="I222" s="96">
        <f t="shared" si="160"/>
        <v>0</v>
      </c>
      <c r="J222" s="96">
        <f t="shared" si="160"/>
        <v>0</v>
      </c>
      <c r="K222" s="96">
        <f t="shared" si="160"/>
        <v>535093</v>
      </c>
      <c r="L222" s="62">
        <f>M222+N222+O222</f>
        <v>1496419</v>
      </c>
      <c r="M222" s="62">
        <f t="shared" ref="M222:N222" si="161">SUM(M223:M226)</f>
        <v>0</v>
      </c>
      <c r="N222" s="62">
        <f t="shared" si="161"/>
        <v>0</v>
      </c>
      <c r="O222" s="62">
        <f>SUM(O223:O226)</f>
        <v>1496419</v>
      </c>
      <c r="P222" s="57">
        <f t="shared" si="145"/>
        <v>99.138741462774746</v>
      </c>
      <c r="Q222" s="57"/>
      <c r="R222" s="57"/>
      <c r="S222" s="57">
        <f t="shared" si="147"/>
        <v>99.138741462774746</v>
      </c>
      <c r="T222" s="58"/>
      <c r="U222" s="68"/>
      <c r="V222" s="1"/>
    </row>
    <row r="223" spans="1:115" s="23" customFormat="1" ht="26.25" hidden="1" customHeight="1">
      <c r="A223" s="135" t="s">
        <v>134</v>
      </c>
      <c r="B223" s="180" t="s">
        <v>226</v>
      </c>
      <c r="C223" s="76" t="s">
        <v>313</v>
      </c>
      <c r="D223" s="97">
        <f>SUM(E223:G223)</f>
        <v>23824</v>
      </c>
      <c r="E223" s="97">
        <f>E224+E226+E227</f>
        <v>0</v>
      </c>
      <c r="F223" s="97">
        <f>F224+F226+F227</f>
        <v>0</v>
      </c>
      <c r="G223" s="97">
        <v>23824</v>
      </c>
      <c r="H223" s="97">
        <f t="shared" ref="H223:H228" si="162">I223+J223+K223</f>
        <v>0</v>
      </c>
      <c r="I223" s="97">
        <v>0</v>
      </c>
      <c r="J223" s="97">
        <v>0</v>
      </c>
      <c r="K223" s="97">
        <v>0</v>
      </c>
      <c r="L223" s="52">
        <f t="shared" ref="L223:L226" si="163">M223+N223+O223</f>
        <v>23824</v>
      </c>
      <c r="M223" s="52">
        <v>0</v>
      </c>
      <c r="N223" s="52">
        <v>0</v>
      </c>
      <c r="O223" s="52">
        <v>23824</v>
      </c>
      <c r="P223" s="58">
        <f t="shared" si="145"/>
        <v>100</v>
      </c>
      <c r="Q223" s="58"/>
      <c r="R223" s="58"/>
      <c r="S223" s="58">
        <f t="shared" si="147"/>
        <v>100</v>
      </c>
      <c r="T223" s="58">
        <v>100</v>
      </c>
      <c r="U223" s="68"/>
    </row>
    <row r="224" spans="1:115" s="23" customFormat="1" ht="29.25" hidden="1" customHeight="1">
      <c r="A224" s="179"/>
      <c r="B224" s="181"/>
      <c r="C224" s="76" t="s">
        <v>368</v>
      </c>
      <c r="D224" s="97">
        <f t="shared" ref="D224:D226" si="164">SUM(E224:G224)</f>
        <v>312472</v>
      </c>
      <c r="E224" s="97">
        <f>E226+E227+E228</f>
        <v>0</v>
      </c>
      <c r="F224" s="97">
        <f>F226+F227+F228</f>
        <v>0</v>
      </c>
      <c r="G224" s="97">
        <v>312472</v>
      </c>
      <c r="H224" s="97">
        <f t="shared" si="162"/>
        <v>272093</v>
      </c>
      <c r="I224" s="97">
        <v>0</v>
      </c>
      <c r="J224" s="97">
        <v>0</v>
      </c>
      <c r="K224" s="97">
        <v>272093</v>
      </c>
      <c r="L224" s="52">
        <f t="shared" si="163"/>
        <v>302472</v>
      </c>
      <c r="M224" s="52">
        <v>0</v>
      </c>
      <c r="N224" s="52">
        <v>0</v>
      </c>
      <c r="O224" s="52">
        <v>302472</v>
      </c>
      <c r="P224" s="58">
        <f t="shared" si="145"/>
        <v>96.799713254307591</v>
      </c>
      <c r="Q224" s="58"/>
      <c r="R224" s="58"/>
      <c r="S224" s="58">
        <f t="shared" si="147"/>
        <v>96.799713254307591</v>
      </c>
      <c r="T224" s="58">
        <v>100</v>
      </c>
      <c r="U224" s="68"/>
    </row>
    <row r="225" spans="1:115" s="23" customFormat="1" ht="29.25" hidden="1" customHeight="1">
      <c r="A225" s="179"/>
      <c r="B225" s="181"/>
      <c r="C225" s="76" t="s">
        <v>6</v>
      </c>
      <c r="D225" s="97">
        <f t="shared" si="164"/>
        <v>910123</v>
      </c>
      <c r="E225" s="97">
        <v>0</v>
      </c>
      <c r="F225" s="97">
        <v>0</v>
      </c>
      <c r="G225" s="97">
        <v>910123</v>
      </c>
      <c r="H225" s="97">
        <f t="shared" si="162"/>
        <v>0</v>
      </c>
      <c r="I225" s="97">
        <v>0</v>
      </c>
      <c r="J225" s="97">
        <v>0</v>
      </c>
      <c r="K225" s="97">
        <v>0</v>
      </c>
      <c r="L225" s="52">
        <f t="shared" si="163"/>
        <v>910123</v>
      </c>
      <c r="M225" s="52">
        <v>0</v>
      </c>
      <c r="N225" s="52">
        <v>0</v>
      </c>
      <c r="O225" s="52">
        <v>910123</v>
      </c>
      <c r="P225" s="58">
        <f t="shared" si="145"/>
        <v>100</v>
      </c>
      <c r="Q225" s="58"/>
      <c r="R225" s="58"/>
      <c r="S225" s="58">
        <f t="shared" si="147"/>
        <v>100</v>
      </c>
      <c r="T225" s="58"/>
      <c r="U225" s="68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</row>
    <row r="226" spans="1:115" s="1" customFormat="1" ht="30.75" hidden="1" customHeight="1">
      <c r="A226" s="168"/>
      <c r="B226" s="182"/>
      <c r="C226" s="76" t="s">
        <v>5</v>
      </c>
      <c r="D226" s="97">
        <f t="shared" si="164"/>
        <v>263000</v>
      </c>
      <c r="E226" s="97">
        <f>E227+E228+E229</f>
        <v>0</v>
      </c>
      <c r="F226" s="97">
        <f>F227+F228+F229</f>
        <v>0</v>
      </c>
      <c r="G226" s="52">
        <v>263000</v>
      </c>
      <c r="H226" s="97">
        <f t="shared" si="162"/>
        <v>263000</v>
      </c>
      <c r="I226" s="52">
        <v>0</v>
      </c>
      <c r="J226" s="52">
        <v>0</v>
      </c>
      <c r="K226" s="52">
        <v>263000</v>
      </c>
      <c r="L226" s="52">
        <f t="shared" si="163"/>
        <v>260000</v>
      </c>
      <c r="M226" s="52">
        <v>0</v>
      </c>
      <c r="N226" s="52">
        <v>0</v>
      </c>
      <c r="O226" s="52">
        <v>260000</v>
      </c>
      <c r="P226" s="58">
        <f t="shared" si="145"/>
        <v>98.859315589353614</v>
      </c>
      <c r="Q226" s="58"/>
      <c r="R226" s="58"/>
      <c r="S226" s="58">
        <f t="shared" si="147"/>
        <v>98.859315589353614</v>
      </c>
      <c r="T226" s="58"/>
      <c r="U226" s="68"/>
    </row>
    <row r="227" spans="1:115" s="1" customFormat="1" ht="75.75" hidden="1" customHeight="1">
      <c r="A227" s="61" t="s">
        <v>135</v>
      </c>
      <c r="B227" s="190" t="s">
        <v>49</v>
      </c>
      <c r="C227" s="190"/>
      <c r="D227" s="96">
        <f>SUM(D228:D229)</f>
        <v>4333200</v>
      </c>
      <c r="E227" s="96">
        <f>SUM(E228:E229)</f>
        <v>0</v>
      </c>
      <c r="F227" s="96">
        <f>SUM(F228:F229)</f>
        <v>0</v>
      </c>
      <c r="G227" s="96">
        <f>SUM(G228:G229)</f>
        <v>4333200</v>
      </c>
      <c r="H227" s="62">
        <f>H228+H229</f>
        <v>3759800</v>
      </c>
      <c r="I227" s="62">
        <f>I228+I229</f>
        <v>0</v>
      </c>
      <c r="J227" s="62">
        <f>J228+J229</f>
        <v>0</v>
      </c>
      <c r="K227" s="62">
        <f>K228+K229</f>
        <v>3759800</v>
      </c>
      <c r="L227" s="96">
        <f t="shared" ref="L227:O227" si="165">SUM(L228:L229)</f>
        <v>4233199.41</v>
      </c>
      <c r="M227" s="96">
        <f t="shared" si="165"/>
        <v>0</v>
      </c>
      <c r="N227" s="96">
        <f t="shared" si="165"/>
        <v>0</v>
      </c>
      <c r="O227" s="96">
        <f t="shared" si="165"/>
        <v>4233199.41</v>
      </c>
      <c r="P227" s="57">
        <f t="shared" si="145"/>
        <v>97.6922230684021</v>
      </c>
      <c r="Q227" s="58"/>
      <c r="R227" s="58"/>
      <c r="S227" s="58">
        <f t="shared" si="147"/>
        <v>97.6922230684021</v>
      </c>
      <c r="T227" s="58"/>
      <c r="U227" s="68"/>
    </row>
    <row r="228" spans="1:115" s="1" customFormat="1" ht="26.25" hidden="1" customHeight="1">
      <c r="A228" s="160" t="s">
        <v>24</v>
      </c>
      <c r="B228" s="189" t="s">
        <v>227</v>
      </c>
      <c r="C228" s="65" t="s">
        <v>36</v>
      </c>
      <c r="D228" s="52">
        <f>SUM(E228:G228)</f>
        <v>2950000</v>
      </c>
      <c r="E228" s="52">
        <v>0</v>
      </c>
      <c r="F228" s="52">
        <v>0</v>
      </c>
      <c r="G228" s="52">
        <v>2950000</v>
      </c>
      <c r="H228" s="52">
        <f t="shared" si="162"/>
        <v>2950000</v>
      </c>
      <c r="I228" s="52">
        <v>0</v>
      </c>
      <c r="J228" s="52">
        <v>0</v>
      </c>
      <c r="K228" s="52">
        <v>2950000</v>
      </c>
      <c r="L228" s="52">
        <f>M228+O228</f>
        <v>2850000</v>
      </c>
      <c r="M228" s="52">
        <v>0</v>
      </c>
      <c r="N228" s="52">
        <v>0</v>
      </c>
      <c r="O228" s="52">
        <v>2850000</v>
      </c>
      <c r="P228" s="58">
        <f t="shared" si="145"/>
        <v>96.610169491525426</v>
      </c>
      <c r="Q228" s="58"/>
      <c r="R228" s="58"/>
      <c r="S228" s="58">
        <f t="shared" si="147"/>
        <v>96.610169491525426</v>
      </c>
      <c r="T228" s="58"/>
      <c r="U228" s="68"/>
    </row>
    <row r="229" spans="1:115" s="1" customFormat="1" ht="28.5" hidden="1" customHeight="1">
      <c r="A229" s="160"/>
      <c r="B229" s="189"/>
      <c r="C229" s="65" t="s">
        <v>5</v>
      </c>
      <c r="D229" s="52">
        <f>SUM(E229:G229)</f>
        <v>1383200</v>
      </c>
      <c r="E229" s="52">
        <v>0</v>
      </c>
      <c r="F229" s="52">
        <v>0</v>
      </c>
      <c r="G229" s="52">
        <v>1383200</v>
      </c>
      <c r="H229" s="52">
        <f>I229+J229+K229</f>
        <v>809800</v>
      </c>
      <c r="I229" s="52">
        <v>0</v>
      </c>
      <c r="J229" s="52">
        <v>0</v>
      </c>
      <c r="K229" s="52">
        <v>809800</v>
      </c>
      <c r="L229" s="52">
        <f t="shared" ref="L229" si="166">M229+O229</f>
        <v>1383199.41</v>
      </c>
      <c r="M229" s="52">
        <v>0</v>
      </c>
      <c r="N229" s="52">
        <v>0</v>
      </c>
      <c r="O229" s="52">
        <v>1383199.41</v>
      </c>
      <c r="P229" s="58">
        <f t="shared" si="145"/>
        <v>99.999957345286276</v>
      </c>
      <c r="Q229" s="58"/>
      <c r="R229" s="58"/>
      <c r="S229" s="58">
        <f t="shared" si="147"/>
        <v>99.999957345286276</v>
      </c>
      <c r="T229" s="58"/>
      <c r="U229" s="68"/>
    </row>
    <row r="230" spans="1:115" s="1" customFormat="1" ht="61.5" hidden="1" customHeight="1">
      <c r="A230" s="61" t="s">
        <v>136</v>
      </c>
      <c r="B230" s="190" t="s">
        <v>50</v>
      </c>
      <c r="C230" s="190"/>
      <c r="D230" s="96">
        <f t="shared" ref="D230:O230" si="167">D231+D236+D250+D252</f>
        <v>415524908</v>
      </c>
      <c r="E230" s="96">
        <f t="shared" si="167"/>
        <v>64797000</v>
      </c>
      <c r="F230" s="96">
        <f t="shared" si="167"/>
        <v>11640210</v>
      </c>
      <c r="G230" s="96">
        <f t="shared" si="167"/>
        <v>339087698</v>
      </c>
      <c r="H230" s="96">
        <f t="shared" si="167"/>
        <v>317499794</v>
      </c>
      <c r="I230" s="96">
        <f t="shared" si="167"/>
        <v>49239870</v>
      </c>
      <c r="J230" s="96">
        <f t="shared" si="167"/>
        <v>9082895</v>
      </c>
      <c r="K230" s="96">
        <f t="shared" si="167"/>
        <v>259177029</v>
      </c>
      <c r="L230" s="96">
        <f t="shared" si="167"/>
        <v>408764154.39000005</v>
      </c>
      <c r="M230" s="96">
        <f t="shared" si="167"/>
        <v>59966115.480000004</v>
      </c>
      <c r="N230" s="96">
        <f t="shared" si="167"/>
        <v>11640200</v>
      </c>
      <c r="O230" s="96">
        <f t="shared" si="167"/>
        <v>337157838.91000009</v>
      </c>
      <c r="P230" s="57">
        <f t="shared" si="145"/>
        <v>98.372960686631089</v>
      </c>
      <c r="Q230" s="57">
        <f t="shared" si="146"/>
        <v>92.544586138247141</v>
      </c>
      <c r="R230" s="57">
        <f t="shared" ref="R230:R242" si="168">N230/F230*100</f>
        <v>99.999914090896993</v>
      </c>
      <c r="S230" s="57">
        <f t="shared" si="147"/>
        <v>99.43086726490445</v>
      </c>
      <c r="T230" s="58"/>
      <c r="U230" s="68"/>
    </row>
    <row r="231" spans="1:115" s="1" customFormat="1" ht="40.5" hidden="1" customHeight="1">
      <c r="A231" s="61" t="s">
        <v>137</v>
      </c>
      <c r="B231" s="116" t="s">
        <v>92</v>
      </c>
      <c r="C231" s="116"/>
      <c r="D231" s="96">
        <f>SUM(D232:D235)</f>
        <v>289550277</v>
      </c>
      <c r="E231" s="96">
        <f t="shared" ref="E231:O231" si="169">SUM(E232:E235)</f>
        <v>0</v>
      </c>
      <c r="F231" s="96">
        <f t="shared" si="169"/>
        <v>0</v>
      </c>
      <c r="G231" s="96">
        <f t="shared" si="169"/>
        <v>289550277</v>
      </c>
      <c r="H231" s="96">
        <f t="shared" si="169"/>
        <v>221359342</v>
      </c>
      <c r="I231" s="96">
        <f t="shared" si="169"/>
        <v>0</v>
      </c>
      <c r="J231" s="96">
        <f t="shared" si="169"/>
        <v>0</v>
      </c>
      <c r="K231" s="96">
        <f t="shared" si="169"/>
        <v>221359342</v>
      </c>
      <c r="L231" s="96">
        <f t="shared" si="169"/>
        <v>287846369.07000005</v>
      </c>
      <c r="M231" s="96">
        <f t="shared" si="169"/>
        <v>0</v>
      </c>
      <c r="N231" s="96">
        <f t="shared" si="169"/>
        <v>0</v>
      </c>
      <c r="O231" s="96">
        <f t="shared" si="169"/>
        <v>287846369.07000005</v>
      </c>
      <c r="P231" s="57">
        <f t="shared" si="145"/>
        <v>99.411532964964167</v>
      </c>
      <c r="Q231" s="57"/>
      <c r="R231" s="57"/>
      <c r="S231" s="57">
        <f t="shared" si="147"/>
        <v>99.411532964964167</v>
      </c>
      <c r="T231" s="58"/>
      <c r="U231" s="68"/>
    </row>
    <row r="232" spans="1:115" s="1" customFormat="1" ht="42" hidden="1" customHeight="1">
      <c r="A232" s="112" t="s">
        <v>138</v>
      </c>
      <c r="B232" s="115" t="s">
        <v>65</v>
      </c>
      <c r="C232" s="65" t="s">
        <v>36</v>
      </c>
      <c r="D232" s="52">
        <f>SUM(E232:G232)</f>
        <v>71709823</v>
      </c>
      <c r="E232" s="52">
        <v>0</v>
      </c>
      <c r="F232" s="52">
        <v>0</v>
      </c>
      <c r="G232" s="52">
        <v>71709823</v>
      </c>
      <c r="H232" s="52">
        <f>I232+J232+K232</f>
        <v>53204078</v>
      </c>
      <c r="I232" s="52">
        <v>0</v>
      </c>
      <c r="J232" s="52">
        <v>0</v>
      </c>
      <c r="K232" s="52">
        <v>53204078</v>
      </c>
      <c r="L232" s="52">
        <f>M232+O232</f>
        <v>71329060.640000001</v>
      </c>
      <c r="M232" s="52">
        <v>0</v>
      </c>
      <c r="N232" s="52">
        <v>0</v>
      </c>
      <c r="O232" s="52">
        <v>71329060.640000001</v>
      </c>
      <c r="P232" s="58">
        <f t="shared" si="145"/>
        <v>99.469023427934005</v>
      </c>
      <c r="Q232" s="58"/>
      <c r="R232" s="58"/>
      <c r="S232" s="58">
        <f t="shared" si="147"/>
        <v>99.469023427934005</v>
      </c>
      <c r="T232" s="58"/>
      <c r="U232" s="68"/>
    </row>
    <row r="233" spans="1:115" s="1" customFormat="1" ht="48" hidden="1" customHeight="1">
      <c r="A233" s="112" t="s">
        <v>139</v>
      </c>
      <c r="B233" s="115" t="s">
        <v>78</v>
      </c>
      <c r="C233" s="65" t="s">
        <v>36</v>
      </c>
      <c r="D233" s="52">
        <f t="shared" ref="D233:D235" si="170">SUM(E233:G233)</f>
        <v>170553777</v>
      </c>
      <c r="E233" s="52">
        <v>0</v>
      </c>
      <c r="F233" s="52">
        <v>0</v>
      </c>
      <c r="G233" s="52">
        <v>170553777</v>
      </c>
      <c r="H233" s="52">
        <f>I233+J233+K233</f>
        <v>135733779</v>
      </c>
      <c r="I233" s="52">
        <v>0</v>
      </c>
      <c r="J233" s="52">
        <v>0</v>
      </c>
      <c r="K233" s="52">
        <v>135733779</v>
      </c>
      <c r="L233" s="52">
        <f t="shared" ref="L233:L235" si="171">M233+O233</f>
        <v>169519477.71000001</v>
      </c>
      <c r="M233" s="52">
        <v>0</v>
      </c>
      <c r="N233" s="52">
        <v>0</v>
      </c>
      <c r="O233" s="52">
        <v>169519477.71000001</v>
      </c>
      <c r="P233" s="58">
        <f t="shared" si="145"/>
        <v>99.393564124938734</v>
      </c>
      <c r="Q233" s="58"/>
      <c r="R233" s="58"/>
      <c r="S233" s="58">
        <f t="shared" si="147"/>
        <v>99.393564124938734</v>
      </c>
      <c r="T233" s="58"/>
      <c r="U233" s="68"/>
    </row>
    <row r="234" spans="1:115" s="1" customFormat="1" ht="39" hidden="1" customHeight="1">
      <c r="A234" s="112" t="s">
        <v>366</v>
      </c>
      <c r="B234" s="115" t="s">
        <v>228</v>
      </c>
      <c r="C234" s="65" t="s">
        <v>36</v>
      </c>
      <c r="D234" s="52">
        <f t="shared" si="170"/>
        <v>1929880</v>
      </c>
      <c r="E234" s="52">
        <v>0</v>
      </c>
      <c r="F234" s="52">
        <v>0</v>
      </c>
      <c r="G234" s="52">
        <v>1929880</v>
      </c>
      <c r="H234" s="52">
        <f t="shared" ref="H234:H254" si="172">I234+J234+K234</f>
        <v>1588985</v>
      </c>
      <c r="I234" s="52">
        <v>0</v>
      </c>
      <c r="J234" s="52">
        <v>0</v>
      </c>
      <c r="K234" s="52">
        <v>1588985</v>
      </c>
      <c r="L234" s="52">
        <f t="shared" si="171"/>
        <v>1915034.62</v>
      </c>
      <c r="M234" s="52">
        <v>0</v>
      </c>
      <c r="N234" s="52">
        <v>0</v>
      </c>
      <c r="O234" s="52">
        <v>1915034.62</v>
      </c>
      <c r="P234" s="58">
        <f t="shared" si="145"/>
        <v>99.230761498124238</v>
      </c>
      <c r="Q234" s="58"/>
      <c r="R234" s="58"/>
      <c r="S234" s="58">
        <f t="shared" si="147"/>
        <v>99.230761498124238</v>
      </c>
      <c r="T234" s="58"/>
      <c r="U234" s="68"/>
    </row>
    <row r="235" spans="1:115" s="1" customFormat="1" ht="60.75" hidden="1" customHeight="1">
      <c r="A235" s="112" t="s">
        <v>367</v>
      </c>
      <c r="B235" s="115" t="s">
        <v>308</v>
      </c>
      <c r="C235" s="65" t="s">
        <v>36</v>
      </c>
      <c r="D235" s="52">
        <f t="shared" si="170"/>
        <v>45356797</v>
      </c>
      <c r="E235" s="52">
        <v>0</v>
      </c>
      <c r="F235" s="52">
        <v>0</v>
      </c>
      <c r="G235" s="52">
        <v>45356797</v>
      </c>
      <c r="H235" s="52">
        <f t="shared" si="172"/>
        <v>30832500</v>
      </c>
      <c r="I235" s="52">
        <v>0</v>
      </c>
      <c r="J235" s="52">
        <v>0</v>
      </c>
      <c r="K235" s="52">
        <v>30832500</v>
      </c>
      <c r="L235" s="52">
        <f t="shared" si="171"/>
        <v>45082796.100000001</v>
      </c>
      <c r="M235" s="52">
        <v>0</v>
      </c>
      <c r="N235" s="52">
        <v>0</v>
      </c>
      <c r="O235" s="52">
        <v>45082796.100000001</v>
      </c>
      <c r="P235" s="58">
        <f t="shared" si="145"/>
        <v>99.395898921169419</v>
      </c>
      <c r="Q235" s="58"/>
      <c r="R235" s="58"/>
      <c r="S235" s="58">
        <f t="shared" si="147"/>
        <v>99.395898921169419</v>
      </c>
      <c r="T235" s="58"/>
      <c r="U235" s="68"/>
    </row>
    <row r="236" spans="1:115" s="1" customFormat="1" ht="49.5" hidden="1" customHeight="1">
      <c r="A236" s="61" t="s">
        <v>140</v>
      </c>
      <c r="B236" s="116" t="s">
        <v>229</v>
      </c>
      <c r="C236" s="64"/>
      <c r="D236" s="62">
        <f>SUM(D237:D249)</f>
        <v>73125742</v>
      </c>
      <c r="E236" s="62">
        <f t="shared" ref="E236:O236" si="173">SUM(E237:E249)</f>
        <v>55559800</v>
      </c>
      <c r="F236" s="62">
        <f t="shared" si="173"/>
        <v>11640210</v>
      </c>
      <c r="G236" s="62">
        <f t="shared" si="173"/>
        <v>5925732</v>
      </c>
      <c r="H236" s="62">
        <f>SUM(H237:H249)</f>
        <v>60061262</v>
      </c>
      <c r="I236" s="62">
        <f t="shared" si="173"/>
        <v>46454170</v>
      </c>
      <c r="J236" s="62">
        <f t="shared" si="173"/>
        <v>9082895</v>
      </c>
      <c r="K236" s="62">
        <f t="shared" si="173"/>
        <v>4524197</v>
      </c>
      <c r="L236" s="62">
        <f>SUM(L237:L249)</f>
        <v>72015865.560000002</v>
      </c>
      <c r="M236" s="62">
        <f t="shared" si="173"/>
        <v>54453409.510000005</v>
      </c>
      <c r="N236" s="62">
        <f t="shared" si="173"/>
        <v>11640200</v>
      </c>
      <c r="O236" s="62">
        <f t="shared" si="173"/>
        <v>5922256.0499999998</v>
      </c>
      <c r="P236" s="57">
        <f t="shared" si="145"/>
        <v>98.482235653759247</v>
      </c>
      <c r="Q236" s="57">
        <f t="shared" si="146"/>
        <v>98.008649257196751</v>
      </c>
      <c r="R236" s="57">
        <f t="shared" si="168"/>
        <v>99.999914090896993</v>
      </c>
      <c r="S236" s="57">
        <f t="shared" si="147"/>
        <v>99.941341424148106</v>
      </c>
      <c r="T236" s="58"/>
      <c r="U236" s="68"/>
    </row>
    <row r="237" spans="1:115" s="1" customFormat="1" ht="62.25" hidden="1" customHeight="1">
      <c r="A237" s="112" t="s">
        <v>141</v>
      </c>
      <c r="B237" s="115" t="s">
        <v>230</v>
      </c>
      <c r="C237" s="65" t="s">
        <v>231</v>
      </c>
      <c r="D237" s="52">
        <f>SUM(E237:G237)</f>
        <v>15589680</v>
      </c>
      <c r="E237" s="52">
        <v>3599800</v>
      </c>
      <c r="F237" s="52">
        <v>11623510</v>
      </c>
      <c r="G237" s="52">
        <v>366370</v>
      </c>
      <c r="H237" s="52">
        <f t="shared" si="172"/>
        <v>11980818</v>
      </c>
      <c r="I237" s="52">
        <v>2676660</v>
      </c>
      <c r="J237" s="52">
        <v>9079900</v>
      </c>
      <c r="K237" s="52">
        <v>224258</v>
      </c>
      <c r="L237" s="52">
        <f>SUM(M237:O237)</f>
        <v>15588714.129999999</v>
      </c>
      <c r="M237" s="52">
        <v>3599790.13</v>
      </c>
      <c r="N237" s="52">
        <v>11623510</v>
      </c>
      <c r="O237" s="52">
        <v>365414</v>
      </c>
      <c r="P237" s="58">
        <f t="shared" si="145"/>
        <v>99.993804427031208</v>
      </c>
      <c r="Q237" s="58">
        <f t="shared" si="146"/>
        <v>99.999725818100998</v>
      </c>
      <c r="R237" s="58">
        <f t="shared" si="168"/>
        <v>100</v>
      </c>
      <c r="S237" s="58">
        <f t="shared" si="147"/>
        <v>99.739061604389008</v>
      </c>
      <c r="T237" s="58">
        <v>100</v>
      </c>
      <c r="U237" s="68"/>
    </row>
    <row r="238" spans="1:115" s="1" customFormat="1" ht="92.25" hidden="1" customHeight="1">
      <c r="A238" s="112" t="s">
        <v>233</v>
      </c>
      <c r="B238" s="115" t="s">
        <v>232</v>
      </c>
      <c r="C238" s="65" t="s">
        <v>36</v>
      </c>
      <c r="D238" s="52">
        <f t="shared" ref="D238:D249" si="174">SUM(E238:G238)</f>
        <v>488100</v>
      </c>
      <c r="E238" s="52">
        <v>488100</v>
      </c>
      <c r="F238" s="52">
        <v>0</v>
      </c>
      <c r="G238" s="52">
        <v>0</v>
      </c>
      <c r="H238" s="52">
        <f t="shared" si="172"/>
        <v>366100</v>
      </c>
      <c r="I238" s="52">
        <v>366100</v>
      </c>
      <c r="J238" s="52">
        <v>0</v>
      </c>
      <c r="K238" s="52">
        <v>0</v>
      </c>
      <c r="L238" s="52">
        <f t="shared" ref="L238:L243" si="175">SUM(M238:O238)</f>
        <v>473836.7</v>
      </c>
      <c r="M238" s="52">
        <v>473836.7</v>
      </c>
      <c r="N238" s="52">
        <v>0</v>
      </c>
      <c r="O238" s="52">
        <v>0</v>
      </c>
      <c r="P238" s="58">
        <f t="shared" si="145"/>
        <v>97.077791436181116</v>
      </c>
      <c r="Q238" s="58">
        <f t="shared" si="146"/>
        <v>97.077791436181116</v>
      </c>
      <c r="R238" s="58"/>
      <c r="S238" s="58"/>
      <c r="T238" s="58">
        <v>100</v>
      </c>
      <c r="U238" s="68"/>
    </row>
    <row r="239" spans="1:115" s="1" customFormat="1" ht="63" hidden="1" customHeight="1">
      <c r="A239" s="112" t="s">
        <v>236</v>
      </c>
      <c r="B239" s="115" t="s">
        <v>234</v>
      </c>
      <c r="C239" s="65" t="s">
        <v>36</v>
      </c>
      <c r="D239" s="52">
        <f t="shared" si="174"/>
        <v>3610599</v>
      </c>
      <c r="E239" s="52">
        <v>3566700</v>
      </c>
      <c r="F239" s="52">
        <v>0</v>
      </c>
      <c r="G239" s="52">
        <v>43899</v>
      </c>
      <c r="H239" s="52">
        <f t="shared" si="172"/>
        <v>2713170</v>
      </c>
      <c r="I239" s="52">
        <v>2713170</v>
      </c>
      <c r="J239" s="52">
        <v>0</v>
      </c>
      <c r="K239" s="52">
        <v>0</v>
      </c>
      <c r="L239" s="52">
        <f t="shared" si="175"/>
        <v>3565051.26</v>
      </c>
      <c r="M239" s="52">
        <v>3521152.26</v>
      </c>
      <c r="N239" s="52">
        <v>0</v>
      </c>
      <c r="O239" s="52">
        <v>43899</v>
      </c>
      <c r="P239" s="58">
        <f t="shared" si="145"/>
        <v>98.738499068991032</v>
      </c>
      <c r="Q239" s="58">
        <f t="shared" si="146"/>
        <v>98.722972495584145</v>
      </c>
      <c r="R239" s="58"/>
      <c r="S239" s="58">
        <f t="shared" si="147"/>
        <v>100</v>
      </c>
      <c r="T239" s="58">
        <v>100</v>
      </c>
      <c r="U239" s="68"/>
    </row>
    <row r="240" spans="1:115" s="1" customFormat="1" ht="60.75" hidden="1" customHeight="1">
      <c r="A240" s="112" t="s">
        <v>237</v>
      </c>
      <c r="B240" s="115" t="s">
        <v>235</v>
      </c>
      <c r="C240" s="65" t="s">
        <v>36</v>
      </c>
      <c r="D240" s="52">
        <f t="shared" si="174"/>
        <v>4563400</v>
      </c>
      <c r="E240" s="52">
        <v>4563400</v>
      </c>
      <c r="F240" s="52">
        <v>0</v>
      </c>
      <c r="G240" s="52">
        <v>0</v>
      </c>
      <c r="H240" s="52">
        <f t="shared" si="172"/>
        <v>3908610</v>
      </c>
      <c r="I240" s="52">
        <v>3908610</v>
      </c>
      <c r="J240" s="52">
        <v>0</v>
      </c>
      <c r="K240" s="52">
        <v>0</v>
      </c>
      <c r="L240" s="52">
        <f t="shared" si="175"/>
        <v>4546035.03</v>
      </c>
      <c r="M240" s="52">
        <v>4546035.03</v>
      </c>
      <c r="N240" s="52">
        <v>0</v>
      </c>
      <c r="O240" s="52">
        <v>0</v>
      </c>
      <c r="P240" s="58">
        <f t="shared" si="145"/>
        <v>99.619472980672313</v>
      </c>
      <c r="Q240" s="58">
        <f t="shared" si="146"/>
        <v>99.619472980672313</v>
      </c>
      <c r="R240" s="58"/>
      <c r="S240" s="58"/>
      <c r="T240" s="58">
        <v>100</v>
      </c>
      <c r="U240" s="68"/>
    </row>
    <row r="241" spans="1:115" s="1" customFormat="1" ht="81" hidden="1" customHeight="1">
      <c r="A241" s="112" t="s">
        <v>239</v>
      </c>
      <c r="B241" s="115" t="s">
        <v>238</v>
      </c>
      <c r="C241" s="65" t="s">
        <v>36</v>
      </c>
      <c r="D241" s="52">
        <f t="shared" si="174"/>
        <v>9709163</v>
      </c>
      <c r="E241" s="52">
        <v>9576600</v>
      </c>
      <c r="F241" s="52">
        <v>0</v>
      </c>
      <c r="G241" s="52">
        <v>132563</v>
      </c>
      <c r="H241" s="52">
        <f>I241+J241+K241</f>
        <v>7987384</v>
      </c>
      <c r="I241" s="52">
        <v>7944795</v>
      </c>
      <c r="J241" s="52">
        <v>0</v>
      </c>
      <c r="K241" s="52">
        <v>42589</v>
      </c>
      <c r="L241" s="52">
        <f t="shared" si="175"/>
        <v>9361085.9199999999</v>
      </c>
      <c r="M241" s="52">
        <v>9228522.9199999999</v>
      </c>
      <c r="N241" s="52">
        <v>0</v>
      </c>
      <c r="O241" s="52">
        <v>132563</v>
      </c>
      <c r="P241" s="58">
        <f t="shared" si="145"/>
        <v>96.414963061182519</v>
      </c>
      <c r="Q241" s="58">
        <f t="shared" si="146"/>
        <v>96.365337593718024</v>
      </c>
      <c r="R241" s="58"/>
      <c r="S241" s="58">
        <f t="shared" si="147"/>
        <v>100</v>
      </c>
      <c r="T241" s="58">
        <v>100</v>
      </c>
      <c r="U241" s="68"/>
    </row>
    <row r="242" spans="1:115" s="1" customFormat="1" ht="80.25" hidden="1" customHeight="1">
      <c r="A242" s="112" t="s">
        <v>354</v>
      </c>
      <c r="B242" s="115" t="s">
        <v>327</v>
      </c>
      <c r="C242" s="65" t="s">
        <v>36</v>
      </c>
      <c r="D242" s="52">
        <f t="shared" si="174"/>
        <v>16700</v>
      </c>
      <c r="E242" s="52">
        <v>0</v>
      </c>
      <c r="F242" s="52">
        <v>16700</v>
      </c>
      <c r="G242" s="52">
        <v>0</v>
      </c>
      <c r="H242" s="52">
        <f>I242+J242+K242</f>
        <v>2995</v>
      </c>
      <c r="I242" s="52">
        <v>0</v>
      </c>
      <c r="J242" s="52">
        <v>2995</v>
      </c>
      <c r="K242" s="52">
        <v>0</v>
      </c>
      <c r="L242" s="52">
        <f t="shared" si="175"/>
        <v>16690</v>
      </c>
      <c r="M242" s="52">
        <v>0</v>
      </c>
      <c r="N242" s="52">
        <v>16690</v>
      </c>
      <c r="O242" s="52">
        <v>0</v>
      </c>
      <c r="P242" s="58">
        <f t="shared" si="145"/>
        <v>99.940119760479035</v>
      </c>
      <c r="Q242" s="58"/>
      <c r="R242" s="58">
        <f t="shared" si="168"/>
        <v>99.940119760479035</v>
      </c>
      <c r="S242" s="58"/>
      <c r="T242" s="58">
        <v>100</v>
      </c>
      <c r="U242" s="68"/>
    </row>
    <row r="243" spans="1:115" s="1" customFormat="1" ht="64.5" hidden="1" customHeight="1">
      <c r="A243" s="112" t="s">
        <v>241</v>
      </c>
      <c r="B243" s="115" t="s">
        <v>240</v>
      </c>
      <c r="C243" s="65" t="s">
        <v>36</v>
      </c>
      <c r="D243" s="52">
        <f t="shared" si="174"/>
        <v>29248500</v>
      </c>
      <c r="E243" s="52">
        <v>29248500</v>
      </c>
      <c r="F243" s="52">
        <v>0</v>
      </c>
      <c r="G243" s="52">
        <v>0</v>
      </c>
      <c r="H243" s="52">
        <f t="shared" si="172"/>
        <v>23379783</v>
      </c>
      <c r="I243" s="52">
        <v>23379783</v>
      </c>
      <c r="J243" s="52">
        <v>0</v>
      </c>
      <c r="K243" s="52">
        <v>0</v>
      </c>
      <c r="L243" s="52">
        <f t="shared" si="175"/>
        <v>29248413</v>
      </c>
      <c r="M243" s="52">
        <v>29248413</v>
      </c>
      <c r="N243" s="52">
        <v>0</v>
      </c>
      <c r="O243" s="52">
        <v>0</v>
      </c>
      <c r="P243" s="58">
        <f t="shared" si="145"/>
        <v>99.99970254884866</v>
      </c>
      <c r="Q243" s="58">
        <f t="shared" si="146"/>
        <v>99.99970254884866</v>
      </c>
      <c r="R243" s="58"/>
      <c r="S243" s="58"/>
      <c r="T243" s="58">
        <v>100</v>
      </c>
      <c r="U243" s="68"/>
      <c r="W243" s="1" t="s">
        <v>336</v>
      </c>
    </row>
    <row r="244" spans="1:115" s="1" customFormat="1" ht="105.75" hidden="1" customHeight="1">
      <c r="A244" s="112" t="s">
        <v>243</v>
      </c>
      <c r="B244" s="115" t="s">
        <v>242</v>
      </c>
      <c r="C244" s="65" t="s">
        <v>3</v>
      </c>
      <c r="D244" s="52">
        <f t="shared" si="174"/>
        <v>6216900</v>
      </c>
      <c r="E244" s="52">
        <v>834000</v>
      </c>
      <c r="F244" s="52">
        <v>0</v>
      </c>
      <c r="G244" s="52">
        <v>5382900</v>
      </c>
      <c r="H244" s="52">
        <f t="shared" si="172"/>
        <v>5091350</v>
      </c>
      <c r="I244" s="52">
        <v>834000</v>
      </c>
      <c r="J244" s="52">
        <v>0</v>
      </c>
      <c r="K244" s="52">
        <v>4257350</v>
      </c>
      <c r="L244" s="52">
        <f>SUM(M244:O244)</f>
        <v>6195986.3899999997</v>
      </c>
      <c r="M244" s="52">
        <v>815606.34</v>
      </c>
      <c r="N244" s="52">
        <v>0</v>
      </c>
      <c r="O244" s="52">
        <v>5380380.0499999998</v>
      </c>
      <c r="P244" s="58">
        <f t="shared" si="145"/>
        <v>99.663600669143776</v>
      </c>
      <c r="Q244" s="58">
        <f t="shared" si="146"/>
        <v>97.794525179856109</v>
      </c>
      <c r="R244" s="58"/>
      <c r="S244" s="58">
        <f t="shared" si="147"/>
        <v>99.95318601497334</v>
      </c>
      <c r="T244" s="58">
        <v>100</v>
      </c>
      <c r="U244" s="68"/>
    </row>
    <row r="245" spans="1:115" s="1" customFormat="1" ht="64.5" hidden="1" customHeight="1">
      <c r="A245" s="112" t="s">
        <v>284</v>
      </c>
      <c r="B245" s="115" t="s">
        <v>286</v>
      </c>
      <c r="C245" s="65" t="s">
        <v>3</v>
      </c>
      <c r="D245" s="52">
        <f t="shared" si="174"/>
        <v>65900</v>
      </c>
      <c r="E245" s="52">
        <v>65900</v>
      </c>
      <c r="F245" s="52">
        <v>0</v>
      </c>
      <c r="G245" s="52">
        <v>0</v>
      </c>
      <c r="H245" s="52">
        <f t="shared" si="172"/>
        <v>65900</v>
      </c>
      <c r="I245" s="52">
        <v>65900</v>
      </c>
      <c r="J245" s="52">
        <v>0</v>
      </c>
      <c r="K245" s="52">
        <v>0</v>
      </c>
      <c r="L245" s="52">
        <f t="shared" ref="L245:L249" si="176">SUM(M245:O245)</f>
        <v>65900</v>
      </c>
      <c r="M245" s="52">
        <v>65900</v>
      </c>
      <c r="N245" s="52">
        <v>0</v>
      </c>
      <c r="O245" s="52">
        <v>0</v>
      </c>
      <c r="P245" s="58">
        <f t="shared" si="145"/>
        <v>100</v>
      </c>
      <c r="Q245" s="58">
        <f t="shared" si="146"/>
        <v>100</v>
      </c>
      <c r="R245" s="58"/>
      <c r="S245" s="58"/>
      <c r="T245" s="58">
        <v>66.7</v>
      </c>
      <c r="U245" s="68"/>
    </row>
    <row r="246" spans="1:115" s="1" customFormat="1" ht="22.5" hidden="1" customHeight="1">
      <c r="A246" s="135" t="s">
        <v>285</v>
      </c>
      <c r="B246" s="185" t="s">
        <v>287</v>
      </c>
      <c r="C246" s="65" t="s">
        <v>3</v>
      </c>
      <c r="D246" s="52">
        <f t="shared" si="174"/>
        <v>2049997</v>
      </c>
      <c r="E246" s="52">
        <v>2049997</v>
      </c>
      <c r="F246" s="52">
        <v>0</v>
      </c>
      <c r="G246" s="52">
        <v>0</v>
      </c>
      <c r="H246" s="52">
        <f t="shared" si="172"/>
        <v>2998349</v>
      </c>
      <c r="I246" s="52">
        <v>2998349</v>
      </c>
      <c r="J246" s="52">
        <v>0</v>
      </c>
      <c r="K246" s="52">
        <v>0</v>
      </c>
      <c r="L246" s="52">
        <f t="shared" si="176"/>
        <v>1869400.14</v>
      </c>
      <c r="M246" s="52">
        <v>1869400.14</v>
      </c>
      <c r="N246" s="52">
        <v>0</v>
      </c>
      <c r="O246" s="52">
        <v>0</v>
      </c>
      <c r="P246" s="58">
        <f t="shared" si="145"/>
        <v>91.190384181050021</v>
      </c>
      <c r="Q246" s="58">
        <f t="shared" si="146"/>
        <v>91.190384181050021</v>
      </c>
      <c r="R246" s="58"/>
      <c r="S246" s="58"/>
      <c r="T246" s="58">
        <v>31.17</v>
      </c>
      <c r="U246" s="6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  <c r="BO246" s="48"/>
      <c r="BP246" s="48"/>
      <c r="BQ246" s="48"/>
      <c r="BR246" s="48"/>
      <c r="BS246" s="48"/>
      <c r="BT246" s="48"/>
      <c r="BU246" s="48"/>
      <c r="BV246" s="48"/>
      <c r="BW246" s="48"/>
      <c r="BX246" s="48"/>
      <c r="BY246" s="48"/>
      <c r="BZ246" s="48"/>
      <c r="CA246" s="48"/>
      <c r="CB246" s="48"/>
      <c r="CC246" s="48"/>
      <c r="CD246" s="48"/>
      <c r="CE246" s="48"/>
      <c r="CF246" s="48"/>
      <c r="CG246" s="48"/>
      <c r="CH246" s="48"/>
      <c r="CI246" s="48"/>
      <c r="CJ246" s="48"/>
      <c r="CK246" s="48"/>
      <c r="CL246" s="48"/>
      <c r="CM246" s="48"/>
      <c r="CN246" s="48"/>
      <c r="CO246" s="48"/>
      <c r="CP246" s="48"/>
      <c r="CQ246" s="48"/>
      <c r="CR246" s="48"/>
      <c r="CS246" s="48"/>
      <c r="CT246" s="48"/>
      <c r="CU246" s="48"/>
      <c r="CV246" s="48"/>
      <c r="CW246" s="48"/>
      <c r="CX246" s="48"/>
      <c r="CY246" s="48"/>
      <c r="CZ246" s="48"/>
      <c r="DA246" s="48"/>
      <c r="DB246" s="48"/>
      <c r="DC246" s="48"/>
      <c r="DD246" s="48"/>
      <c r="DE246" s="48"/>
      <c r="DF246" s="48"/>
      <c r="DG246" s="48"/>
      <c r="DH246" s="48"/>
      <c r="DI246" s="48"/>
      <c r="DJ246" s="48"/>
      <c r="DK246" s="48"/>
    </row>
    <row r="247" spans="1:115" s="48" customFormat="1" ht="23.25" hidden="1" customHeight="1">
      <c r="A247" s="183"/>
      <c r="B247" s="186"/>
      <c r="C247" s="65" t="s">
        <v>5</v>
      </c>
      <c r="D247" s="52">
        <f t="shared" si="174"/>
        <v>1450671</v>
      </c>
      <c r="E247" s="52">
        <v>1450671</v>
      </c>
      <c r="F247" s="52">
        <v>0</v>
      </c>
      <c r="G247" s="52">
        <v>0</v>
      </c>
      <c r="H247" s="52">
        <f t="shared" si="172"/>
        <v>1450671</v>
      </c>
      <c r="I247" s="52">
        <v>1450671</v>
      </c>
      <c r="J247" s="52">
        <v>0</v>
      </c>
      <c r="K247" s="52">
        <v>0</v>
      </c>
      <c r="L247" s="52">
        <f t="shared" si="176"/>
        <v>969320.23</v>
      </c>
      <c r="M247" s="52">
        <v>969320.23</v>
      </c>
      <c r="N247" s="52">
        <v>0</v>
      </c>
      <c r="O247" s="52">
        <v>0</v>
      </c>
      <c r="P247" s="58">
        <f t="shared" si="145"/>
        <v>66.818750081858667</v>
      </c>
      <c r="Q247" s="58">
        <f t="shared" si="146"/>
        <v>66.818750081858667</v>
      </c>
      <c r="R247" s="58"/>
      <c r="S247" s="58"/>
      <c r="T247" s="58">
        <v>66.819999999999993</v>
      </c>
      <c r="U247" s="68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</row>
    <row r="248" spans="1:115" s="1" customFormat="1" hidden="1">
      <c r="A248" s="183"/>
      <c r="B248" s="186"/>
      <c r="C248" s="65" t="s">
        <v>368</v>
      </c>
      <c r="D248" s="52">
        <f t="shared" si="174"/>
        <v>20032</v>
      </c>
      <c r="E248" s="52">
        <v>20032</v>
      </c>
      <c r="F248" s="52">
        <v>0</v>
      </c>
      <c r="G248" s="52">
        <v>0</v>
      </c>
      <c r="H248" s="52">
        <f t="shared" si="172"/>
        <v>20032</v>
      </c>
      <c r="I248" s="52">
        <v>20032</v>
      </c>
      <c r="J248" s="52">
        <v>0</v>
      </c>
      <c r="K248" s="52">
        <v>0</v>
      </c>
      <c r="L248" s="52">
        <f t="shared" si="176"/>
        <v>19436.919999999998</v>
      </c>
      <c r="M248" s="52">
        <v>19436.919999999998</v>
      </c>
      <c r="N248" s="52">
        <v>0</v>
      </c>
      <c r="O248" s="52">
        <v>0</v>
      </c>
      <c r="P248" s="58">
        <f t="shared" si="145"/>
        <v>97.029353035143757</v>
      </c>
      <c r="Q248" s="58">
        <f t="shared" si="146"/>
        <v>97.029353035143757</v>
      </c>
      <c r="R248" s="58"/>
      <c r="S248" s="58"/>
      <c r="T248" s="58">
        <v>97.03</v>
      </c>
      <c r="U248" s="68"/>
    </row>
    <row r="249" spans="1:115" s="1" customFormat="1" hidden="1">
      <c r="A249" s="184"/>
      <c r="B249" s="147"/>
      <c r="C249" s="65" t="s">
        <v>6</v>
      </c>
      <c r="D249" s="52">
        <f t="shared" si="174"/>
        <v>96100</v>
      </c>
      <c r="E249" s="52">
        <v>96100</v>
      </c>
      <c r="F249" s="52">
        <v>0</v>
      </c>
      <c r="G249" s="52">
        <v>0</v>
      </c>
      <c r="H249" s="52">
        <f t="shared" si="172"/>
        <v>96100</v>
      </c>
      <c r="I249" s="52">
        <v>96100</v>
      </c>
      <c r="J249" s="52">
        <v>0</v>
      </c>
      <c r="K249" s="52">
        <v>0</v>
      </c>
      <c r="L249" s="52">
        <f t="shared" si="176"/>
        <v>95995.839999999997</v>
      </c>
      <c r="M249" s="52">
        <v>95995.839999999997</v>
      </c>
      <c r="N249" s="52">
        <v>0</v>
      </c>
      <c r="O249" s="52">
        <v>0</v>
      </c>
      <c r="P249" s="58">
        <f t="shared" si="145"/>
        <v>99.891612903225806</v>
      </c>
      <c r="Q249" s="58">
        <f t="shared" si="146"/>
        <v>99.891612903225806</v>
      </c>
      <c r="R249" s="58"/>
      <c r="S249" s="58"/>
      <c r="T249" s="58">
        <v>99.89</v>
      </c>
      <c r="U249" s="68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</row>
    <row r="250" spans="1:115" s="23" customFormat="1" ht="42" hidden="1" customHeight="1">
      <c r="A250" s="61" t="s">
        <v>245</v>
      </c>
      <c r="B250" s="116" t="s">
        <v>93</v>
      </c>
      <c r="C250" s="64"/>
      <c r="D250" s="62">
        <f t="shared" ref="D250:O250" si="177">SUM(D251:D251)</f>
        <v>11627152</v>
      </c>
      <c r="E250" s="62">
        <f t="shared" si="177"/>
        <v>9237200</v>
      </c>
      <c r="F250" s="62">
        <f t="shared" si="177"/>
        <v>0</v>
      </c>
      <c r="G250" s="62">
        <f t="shared" si="177"/>
        <v>2389952</v>
      </c>
      <c r="H250" s="62">
        <f t="shared" si="177"/>
        <v>3958000</v>
      </c>
      <c r="I250" s="62">
        <f t="shared" si="177"/>
        <v>2785700</v>
      </c>
      <c r="J250" s="62">
        <f t="shared" si="177"/>
        <v>0</v>
      </c>
      <c r="K250" s="62">
        <f t="shared" si="177"/>
        <v>1172300</v>
      </c>
      <c r="L250" s="62">
        <f t="shared" si="177"/>
        <v>7729729.6399999997</v>
      </c>
      <c r="M250" s="62">
        <f t="shared" si="177"/>
        <v>5512705.9699999997</v>
      </c>
      <c r="N250" s="62">
        <f t="shared" si="177"/>
        <v>0</v>
      </c>
      <c r="O250" s="62">
        <f t="shared" si="177"/>
        <v>2217023.67</v>
      </c>
      <c r="P250" s="57">
        <f t="shared" si="145"/>
        <v>66.479991316876223</v>
      </c>
      <c r="Q250" s="57">
        <f t="shared" si="146"/>
        <v>59.67940468973282</v>
      </c>
      <c r="R250" s="57"/>
      <c r="S250" s="57">
        <f t="shared" si="147"/>
        <v>92.764359702621633</v>
      </c>
      <c r="T250" s="58"/>
      <c r="U250" s="59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/>
      <c r="BN250" s="48"/>
      <c r="BO250" s="48"/>
      <c r="BP250" s="48"/>
      <c r="BQ250" s="48"/>
      <c r="BR250" s="48"/>
      <c r="BS250" s="48"/>
      <c r="BT250" s="48"/>
      <c r="BU250" s="48"/>
      <c r="BV250" s="48"/>
      <c r="BW250" s="48"/>
      <c r="BX250" s="48"/>
      <c r="BY250" s="48"/>
      <c r="BZ250" s="48"/>
      <c r="CA250" s="48"/>
      <c r="CB250" s="48"/>
      <c r="CC250" s="48"/>
      <c r="CD250" s="48"/>
      <c r="CE250" s="48"/>
      <c r="CF250" s="48"/>
      <c r="CG250" s="48"/>
      <c r="CH250" s="48"/>
      <c r="CI250" s="48"/>
      <c r="CJ250" s="48"/>
      <c r="CK250" s="48"/>
      <c r="CL250" s="48"/>
      <c r="CM250" s="48"/>
      <c r="CN250" s="48"/>
      <c r="CO250" s="48"/>
      <c r="CP250" s="48"/>
      <c r="CQ250" s="48"/>
      <c r="CR250" s="48"/>
      <c r="CS250" s="48"/>
      <c r="CT250" s="48"/>
      <c r="CU250" s="48"/>
      <c r="CV250" s="48"/>
      <c r="CW250" s="48"/>
      <c r="CX250" s="48"/>
      <c r="CY250" s="48"/>
      <c r="CZ250" s="48"/>
      <c r="DA250" s="48"/>
      <c r="DB250" s="48"/>
      <c r="DC250" s="48"/>
      <c r="DD250" s="48"/>
      <c r="DE250" s="48"/>
      <c r="DF250" s="48"/>
      <c r="DG250" s="48"/>
      <c r="DH250" s="48"/>
      <c r="DI250" s="48"/>
      <c r="DJ250" s="48"/>
      <c r="DK250" s="48"/>
    </row>
    <row r="251" spans="1:115" s="48" customFormat="1" ht="66" hidden="1" customHeight="1">
      <c r="A251" s="112" t="s">
        <v>248</v>
      </c>
      <c r="B251" s="115" t="s">
        <v>244</v>
      </c>
      <c r="C251" s="65" t="s">
        <v>36</v>
      </c>
      <c r="D251" s="52">
        <f>SUM(E251:G251)</f>
        <v>11627152</v>
      </c>
      <c r="E251" s="52">
        <v>9237200</v>
      </c>
      <c r="F251" s="52">
        <v>0</v>
      </c>
      <c r="G251" s="52">
        <v>2389952</v>
      </c>
      <c r="H251" s="52">
        <f t="shared" si="172"/>
        <v>3958000</v>
      </c>
      <c r="I251" s="52">
        <v>2785700</v>
      </c>
      <c r="J251" s="52">
        <v>0</v>
      </c>
      <c r="K251" s="52">
        <v>1172300</v>
      </c>
      <c r="L251" s="52">
        <f>M251+O251</f>
        <v>7729729.6399999997</v>
      </c>
      <c r="M251" s="52">
        <v>5512705.9699999997</v>
      </c>
      <c r="N251" s="52">
        <v>0</v>
      </c>
      <c r="O251" s="52">
        <v>2217023.67</v>
      </c>
      <c r="P251" s="58">
        <f t="shared" si="145"/>
        <v>66.479991316876223</v>
      </c>
      <c r="Q251" s="58">
        <f t="shared" si="146"/>
        <v>59.67940468973282</v>
      </c>
      <c r="R251" s="58"/>
      <c r="S251" s="58">
        <f t="shared" si="147"/>
        <v>92.764359702621633</v>
      </c>
      <c r="T251" s="58">
        <v>50</v>
      </c>
      <c r="U251" s="68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</row>
    <row r="252" spans="1:115" s="1" customFormat="1" ht="96.75" hidden="1" customHeight="1">
      <c r="A252" s="61" t="s">
        <v>275</v>
      </c>
      <c r="B252" s="116" t="s">
        <v>246</v>
      </c>
      <c r="C252" s="64"/>
      <c r="D252" s="98">
        <f>SUM(D253:D254)</f>
        <v>41221737</v>
      </c>
      <c r="E252" s="98">
        <f>SUM(E253:E254)</f>
        <v>0</v>
      </c>
      <c r="F252" s="98">
        <f>SUM(F253:F254)</f>
        <v>0</v>
      </c>
      <c r="G252" s="98">
        <f>SUM(G253:G254)</f>
        <v>41221737</v>
      </c>
      <c r="H252" s="98">
        <f t="shared" ref="H252:K252" si="178">SUM(H253:H254)</f>
        <v>32121190</v>
      </c>
      <c r="I252" s="98">
        <f t="shared" si="178"/>
        <v>0</v>
      </c>
      <c r="J252" s="98">
        <f t="shared" si="178"/>
        <v>0</v>
      </c>
      <c r="K252" s="98">
        <f t="shared" si="178"/>
        <v>32121190</v>
      </c>
      <c r="L252" s="98">
        <f t="shared" ref="L252:O252" si="179">SUM(L253:L254)</f>
        <v>41172190.120000005</v>
      </c>
      <c r="M252" s="98">
        <f t="shared" si="179"/>
        <v>0</v>
      </c>
      <c r="N252" s="98">
        <f t="shared" si="179"/>
        <v>0</v>
      </c>
      <c r="O252" s="98">
        <f t="shared" si="179"/>
        <v>41172190.120000005</v>
      </c>
      <c r="P252" s="57">
        <f t="shared" si="145"/>
        <v>99.879803997585071</v>
      </c>
      <c r="Q252" s="57"/>
      <c r="R252" s="57"/>
      <c r="S252" s="57">
        <f t="shared" si="147"/>
        <v>99.879803997585071</v>
      </c>
      <c r="T252" s="58"/>
      <c r="U252" s="68"/>
    </row>
    <row r="253" spans="1:115" s="1" customFormat="1" ht="50.25" hidden="1" customHeight="1">
      <c r="A253" s="135" t="s">
        <v>276</v>
      </c>
      <c r="B253" s="185" t="s">
        <v>247</v>
      </c>
      <c r="C253" s="65" t="s">
        <v>36</v>
      </c>
      <c r="D253" s="52">
        <f>SUM(E253:G253)</f>
        <v>21126340</v>
      </c>
      <c r="E253" s="52">
        <v>0</v>
      </c>
      <c r="F253" s="52">
        <v>0</v>
      </c>
      <c r="G253" s="52">
        <v>21126340</v>
      </c>
      <c r="H253" s="52">
        <f t="shared" si="172"/>
        <v>16700575</v>
      </c>
      <c r="I253" s="52">
        <v>0</v>
      </c>
      <c r="J253" s="52">
        <v>0</v>
      </c>
      <c r="K253" s="52">
        <v>16700575</v>
      </c>
      <c r="L253" s="52">
        <f>SUM(M253:O253)</f>
        <v>21076793.120000001</v>
      </c>
      <c r="M253" s="52">
        <v>0</v>
      </c>
      <c r="N253" s="52">
        <v>0</v>
      </c>
      <c r="O253" s="52">
        <v>21076793.120000001</v>
      </c>
      <c r="P253" s="58">
        <f t="shared" si="145"/>
        <v>99.765473432691138</v>
      </c>
      <c r="Q253" s="58"/>
      <c r="R253" s="58"/>
      <c r="S253" s="58">
        <f t="shared" si="147"/>
        <v>99.765473432691138</v>
      </c>
      <c r="T253" s="58"/>
      <c r="U253" s="68"/>
    </row>
    <row r="254" spans="1:115" s="1" customFormat="1" ht="51.75" hidden="1" customHeight="1">
      <c r="A254" s="145"/>
      <c r="B254" s="192"/>
      <c r="C254" s="65" t="s">
        <v>312</v>
      </c>
      <c r="D254" s="52">
        <f>SUM(E254:G254)</f>
        <v>20095397</v>
      </c>
      <c r="E254" s="52">
        <v>0</v>
      </c>
      <c r="F254" s="52">
        <v>0</v>
      </c>
      <c r="G254" s="52">
        <v>20095397</v>
      </c>
      <c r="H254" s="52">
        <f t="shared" si="172"/>
        <v>15420615</v>
      </c>
      <c r="I254" s="52">
        <v>0</v>
      </c>
      <c r="J254" s="52">
        <v>0</v>
      </c>
      <c r="K254" s="52">
        <v>15420615</v>
      </c>
      <c r="L254" s="52">
        <f>SUM(M254:O254)</f>
        <v>20095397</v>
      </c>
      <c r="M254" s="52">
        <v>0</v>
      </c>
      <c r="N254" s="52">
        <v>0</v>
      </c>
      <c r="O254" s="52">
        <v>20095397</v>
      </c>
      <c r="P254" s="58">
        <f t="shared" si="145"/>
        <v>100</v>
      </c>
      <c r="Q254" s="58"/>
      <c r="R254" s="58"/>
      <c r="S254" s="58">
        <f t="shared" si="147"/>
        <v>100</v>
      </c>
      <c r="T254" s="58"/>
      <c r="U254" s="68"/>
      <c r="V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</row>
    <row r="255" spans="1:115" ht="33.75" hidden="1" customHeight="1">
      <c r="A255" s="187" t="s">
        <v>250</v>
      </c>
      <c r="B255" s="188"/>
      <c r="C255" s="188"/>
      <c r="D255" s="188"/>
      <c r="E255" s="188"/>
      <c r="F255" s="188"/>
      <c r="G255" s="188"/>
      <c r="H255" s="188"/>
      <c r="I255" s="188"/>
      <c r="J255" s="188"/>
      <c r="K255" s="188"/>
      <c r="L255" s="188"/>
      <c r="M255" s="188"/>
      <c r="N255" s="188"/>
      <c r="O255" s="188"/>
      <c r="P255" s="188"/>
      <c r="Q255" s="188"/>
      <c r="R255" s="188"/>
      <c r="S255" s="188"/>
      <c r="T255" s="94"/>
      <c r="U255" s="60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115" ht="63.75" hidden="1" customHeight="1">
      <c r="A256" s="61" t="s">
        <v>142</v>
      </c>
      <c r="B256" s="171" t="s">
        <v>249</v>
      </c>
      <c r="C256" s="172"/>
      <c r="D256" s="62">
        <f>D257+D259</f>
        <v>111974746.84999999</v>
      </c>
      <c r="E256" s="62">
        <f>E257+E259</f>
        <v>111974746.84999999</v>
      </c>
      <c r="F256" s="62">
        <f>F257+F259</f>
        <v>0</v>
      </c>
      <c r="G256" s="62">
        <f>G257+G259</f>
        <v>0</v>
      </c>
      <c r="H256" s="62">
        <f>H257+H259</f>
        <v>89754542.849999994</v>
      </c>
      <c r="I256" s="62">
        <f t="shared" ref="I256:K256" si="180">I257+I259</f>
        <v>89754542.849999994</v>
      </c>
      <c r="J256" s="62">
        <f t="shared" si="180"/>
        <v>0</v>
      </c>
      <c r="K256" s="62">
        <f t="shared" si="180"/>
        <v>0</v>
      </c>
      <c r="L256" s="62">
        <f>L257+L259</f>
        <v>100748693.87</v>
      </c>
      <c r="M256" s="62">
        <f t="shared" ref="M256:O256" si="181">M257+M259</f>
        <v>100748693.87</v>
      </c>
      <c r="N256" s="62">
        <f t="shared" si="181"/>
        <v>0</v>
      </c>
      <c r="O256" s="62">
        <f t="shared" si="181"/>
        <v>0</v>
      </c>
      <c r="P256" s="57">
        <f>L256/D256*100</f>
        <v>89.97447791059686</v>
      </c>
      <c r="Q256" s="57">
        <f t="shared" ref="Q256" si="182">M256/E256*100</f>
        <v>89.97447791059686</v>
      </c>
      <c r="R256" s="58"/>
      <c r="S256" s="58"/>
      <c r="T256" s="58"/>
      <c r="U256" s="60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115" ht="56.25" hidden="1">
      <c r="A257" s="61" t="s">
        <v>143</v>
      </c>
      <c r="B257" s="99" t="s">
        <v>251</v>
      </c>
      <c r="C257" s="64"/>
      <c r="D257" s="62">
        <f>D258</f>
        <v>31856412</v>
      </c>
      <c r="E257" s="62">
        <f>E258</f>
        <v>31856412</v>
      </c>
      <c r="F257" s="62">
        <f>F258</f>
        <v>0</v>
      </c>
      <c r="G257" s="62">
        <f>G258</f>
        <v>0</v>
      </c>
      <c r="H257" s="62">
        <f t="shared" ref="H257:K257" si="183">H258</f>
        <v>24001403</v>
      </c>
      <c r="I257" s="62">
        <f t="shared" si="183"/>
        <v>24001403</v>
      </c>
      <c r="J257" s="62">
        <f t="shared" si="183"/>
        <v>0</v>
      </c>
      <c r="K257" s="62">
        <f t="shared" si="183"/>
        <v>0</v>
      </c>
      <c r="L257" s="62">
        <f>L258</f>
        <v>31519031.059999999</v>
      </c>
      <c r="M257" s="62">
        <f t="shared" ref="M257:O257" si="184">M258</f>
        <v>31519031.059999999</v>
      </c>
      <c r="N257" s="62">
        <f t="shared" si="184"/>
        <v>0</v>
      </c>
      <c r="O257" s="62">
        <f t="shared" si="184"/>
        <v>0</v>
      </c>
      <c r="P257" s="57">
        <f t="shared" ref="P257:P262" si="185">L257/D257*100</f>
        <v>98.940932393767383</v>
      </c>
      <c r="Q257" s="57">
        <f t="shared" ref="Q257:Q262" si="186">M257/E257*100</f>
        <v>98.940932393767383</v>
      </c>
      <c r="R257" s="58"/>
      <c r="S257" s="58"/>
      <c r="T257" s="58"/>
      <c r="U257" s="60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115" ht="60" hidden="1" customHeight="1">
      <c r="A258" s="112" t="s">
        <v>253</v>
      </c>
      <c r="B258" s="68" t="s">
        <v>252</v>
      </c>
      <c r="C258" s="65" t="s">
        <v>254</v>
      </c>
      <c r="D258" s="52">
        <f>SUM(E258:G258)</f>
        <v>31856412</v>
      </c>
      <c r="E258" s="52">
        <v>31856412</v>
      </c>
      <c r="F258" s="52">
        <v>0</v>
      </c>
      <c r="G258" s="52">
        <v>0</v>
      </c>
      <c r="H258" s="52">
        <f>I258+J258+K258</f>
        <v>24001403</v>
      </c>
      <c r="I258" s="52">
        <v>24001403</v>
      </c>
      <c r="J258" s="52">
        <v>0</v>
      </c>
      <c r="K258" s="52">
        <v>0</v>
      </c>
      <c r="L258" s="58">
        <f>SUM(M258:O258)</f>
        <v>31519031.059999999</v>
      </c>
      <c r="M258" s="58">
        <v>31519031.059999999</v>
      </c>
      <c r="N258" s="100">
        <v>0</v>
      </c>
      <c r="O258" s="100">
        <v>0</v>
      </c>
      <c r="P258" s="58">
        <f t="shared" si="185"/>
        <v>98.940932393767383</v>
      </c>
      <c r="Q258" s="58">
        <f t="shared" si="186"/>
        <v>98.940932393767383</v>
      </c>
      <c r="R258" s="58"/>
      <c r="S258" s="58"/>
      <c r="T258" s="58">
        <v>98.91</v>
      </c>
      <c r="U258" s="68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115" ht="112.5" hidden="1">
      <c r="A259" s="61" t="s">
        <v>144</v>
      </c>
      <c r="B259" s="99" t="s">
        <v>255</v>
      </c>
      <c r="C259" s="64"/>
      <c r="D259" s="62">
        <f>SUM(D260:D262)</f>
        <v>80118334.849999994</v>
      </c>
      <c r="E259" s="62">
        <f t="shared" ref="E259:O259" si="187">SUM(E260:E262)</f>
        <v>80118334.849999994</v>
      </c>
      <c r="F259" s="62">
        <f t="shared" si="187"/>
        <v>0</v>
      </c>
      <c r="G259" s="62">
        <f t="shared" si="187"/>
        <v>0</v>
      </c>
      <c r="H259" s="62">
        <f t="shared" si="187"/>
        <v>65753139.850000001</v>
      </c>
      <c r="I259" s="62">
        <f t="shared" si="187"/>
        <v>65753139.850000001</v>
      </c>
      <c r="J259" s="62">
        <f t="shared" si="187"/>
        <v>0</v>
      </c>
      <c r="K259" s="62">
        <f t="shared" si="187"/>
        <v>0</v>
      </c>
      <c r="L259" s="62">
        <f>SUM(L260:L262)</f>
        <v>69229662.810000002</v>
      </c>
      <c r="M259" s="62">
        <f t="shared" si="187"/>
        <v>69229662.810000002</v>
      </c>
      <c r="N259" s="62">
        <f t="shared" si="187"/>
        <v>0</v>
      </c>
      <c r="O259" s="62">
        <f t="shared" si="187"/>
        <v>0</v>
      </c>
      <c r="P259" s="57">
        <f t="shared" si="185"/>
        <v>86.409263172548336</v>
      </c>
      <c r="Q259" s="57">
        <f t="shared" si="186"/>
        <v>86.409263172548336</v>
      </c>
      <c r="R259" s="58"/>
      <c r="S259" s="58"/>
      <c r="T259" s="58"/>
      <c r="U259" s="10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115" ht="46.5" hidden="1" customHeight="1">
      <c r="A260" s="160" t="s">
        <v>257</v>
      </c>
      <c r="B260" s="174" t="s">
        <v>256</v>
      </c>
      <c r="C260" s="65" t="s">
        <v>254</v>
      </c>
      <c r="D260" s="52">
        <f>SUM(E260:G260)</f>
        <v>27227495</v>
      </c>
      <c r="E260" s="52">
        <v>27227495</v>
      </c>
      <c r="F260" s="52">
        <v>0</v>
      </c>
      <c r="G260" s="52">
        <v>0</v>
      </c>
      <c r="H260" s="52">
        <f>I260+J260+K260</f>
        <v>23666400</v>
      </c>
      <c r="I260" s="52">
        <v>23666400</v>
      </c>
      <c r="J260" s="52">
        <v>0</v>
      </c>
      <c r="K260" s="52">
        <v>0</v>
      </c>
      <c r="L260" s="100">
        <f t="shared" ref="L260:L262" si="188">SUM(M260:O260)</f>
        <v>27206779.809999999</v>
      </c>
      <c r="M260" s="58">
        <v>27206779.809999999</v>
      </c>
      <c r="N260" s="100">
        <v>0</v>
      </c>
      <c r="O260" s="100">
        <v>0</v>
      </c>
      <c r="P260" s="58">
        <f t="shared" si="185"/>
        <v>99.923918120267757</v>
      </c>
      <c r="Q260" s="58">
        <f t="shared" si="186"/>
        <v>99.923918120267757</v>
      </c>
      <c r="R260" s="58"/>
      <c r="S260" s="58"/>
      <c r="T260" s="58">
        <v>94.05</v>
      </c>
      <c r="U260" s="68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115" ht="44.25" hidden="1" customHeight="1">
      <c r="A261" s="160"/>
      <c r="B261" s="175"/>
      <c r="C261" s="65" t="s">
        <v>3</v>
      </c>
      <c r="D261" s="52">
        <f>SUM(E261:G261)</f>
        <v>1157005</v>
      </c>
      <c r="E261" s="52">
        <v>1157005</v>
      </c>
      <c r="F261" s="52">
        <v>0</v>
      </c>
      <c r="G261" s="52">
        <v>0</v>
      </c>
      <c r="H261" s="52">
        <f>I261+J261+K261</f>
        <v>1157005</v>
      </c>
      <c r="I261" s="52">
        <v>1157005</v>
      </c>
      <c r="J261" s="52">
        <v>0</v>
      </c>
      <c r="K261" s="52">
        <v>0</v>
      </c>
      <c r="L261" s="100">
        <f t="shared" si="188"/>
        <v>1093115</v>
      </c>
      <c r="M261" s="58">
        <v>1093115</v>
      </c>
      <c r="N261" s="100">
        <v>0</v>
      </c>
      <c r="O261" s="100">
        <v>0</v>
      </c>
      <c r="P261" s="58">
        <f t="shared" si="185"/>
        <v>94.477984105513798</v>
      </c>
      <c r="Q261" s="58">
        <f t="shared" si="186"/>
        <v>94.477984105513798</v>
      </c>
      <c r="R261" s="58"/>
      <c r="S261" s="58"/>
      <c r="T261" s="58">
        <v>94.48</v>
      </c>
      <c r="U261" s="6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115" ht="48.75" hidden="1" customHeight="1">
      <c r="A262" s="173"/>
      <c r="B262" s="167"/>
      <c r="C262" s="65" t="s">
        <v>312</v>
      </c>
      <c r="D262" s="52">
        <f>SUM(E262:G262)</f>
        <v>51733834.850000001</v>
      </c>
      <c r="E262" s="52">
        <v>51733834.850000001</v>
      </c>
      <c r="F262" s="52">
        <v>0</v>
      </c>
      <c r="G262" s="52">
        <v>0</v>
      </c>
      <c r="H262" s="52">
        <f>I262+J262+K262</f>
        <v>40929734.850000001</v>
      </c>
      <c r="I262" s="52">
        <v>40929734.850000001</v>
      </c>
      <c r="J262" s="52">
        <v>0</v>
      </c>
      <c r="K262" s="52">
        <v>0</v>
      </c>
      <c r="L262" s="100">
        <f t="shared" si="188"/>
        <v>40929768</v>
      </c>
      <c r="M262" s="52">
        <v>40929768</v>
      </c>
      <c r="N262" s="52">
        <v>0</v>
      </c>
      <c r="O262" s="52">
        <v>0</v>
      </c>
      <c r="P262" s="58">
        <f t="shared" si="185"/>
        <v>79.116052615612347</v>
      </c>
      <c r="Q262" s="58">
        <f t="shared" si="186"/>
        <v>79.116052615612347</v>
      </c>
      <c r="R262" s="58"/>
      <c r="S262" s="58"/>
      <c r="T262" s="58">
        <v>69.23</v>
      </c>
      <c r="U262" s="68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</row>
    <row r="263" spans="1:115" s="1" customFormat="1" ht="78.75" hidden="1" customHeight="1">
      <c r="A263" s="128"/>
      <c r="L263" s="25"/>
      <c r="M263" s="20"/>
      <c r="N263" s="20"/>
      <c r="O263" s="20"/>
      <c r="P263" s="21"/>
      <c r="Q263" s="21"/>
      <c r="R263" s="21"/>
      <c r="S263" s="21"/>
      <c r="T263" s="21"/>
      <c r="U263" s="129"/>
    </row>
    <row r="264" spans="1:115" s="1" customFormat="1" hidden="1">
      <c r="A264" s="128"/>
      <c r="L264" s="20"/>
      <c r="M264" s="20"/>
      <c r="N264" s="20"/>
      <c r="O264" s="20"/>
      <c r="P264" s="21"/>
      <c r="Q264" s="21"/>
      <c r="R264" s="21"/>
      <c r="S264" s="21"/>
      <c r="T264" s="21"/>
      <c r="U264" s="129"/>
    </row>
    <row r="265" spans="1:115" s="1" customFormat="1" hidden="1">
      <c r="A265" s="128"/>
      <c r="L265" s="20"/>
      <c r="M265" s="20"/>
      <c r="N265" s="20"/>
      <c r="O265" s="20"/>
      <c r="P265" s="21"/>
      <c r="Q265" s="21"/>
      <c r="R265" s="21"/>
      <c r="S265" s="21"/>
      <c r="T265" s="21"/>
      <c r="U265" s="129"/>
    </row>
    <row r="266" spans="1:115" s="1" customFormat="1" hidden="1">
      <c r="A266" s="128"/>
      <c r="L266" s="20"/>
      <c r="M266" s="20"/>
      <c r="N266" s="20"/>
      <c r="O266" s="20"/>
      <c r="P266" s="21"/>
      <c r="Q266" s="21"/>
      <c r="R266" s="21"/>
      <c r="S266" s="21"/>
      <c r="T266" s="21"/>
      <c r="U266" s="129"/>
    </row>
    <row r="267" spans="1:115" s="1" customFormat="1" hidden="1">
      <c r="A267" s="128"/>
      <c r="L267" s="20"/>
      <c r="M267" s="20"/>
      <c r="N267" s="20"/>
      <c r="O267" s="20"/>
      <c r="P267" s="21"/>
      <c r="Q267" s="21"/>
      <c r="R267" s="21"/>
      <c r="S267" s="21"/>
      <c r="T267" s="21"/>
      <c r="U267" s="129"/>
    </row>
    <row r="268" spans="1:115" s="1" customFormat="1" hidden="1">
      <c r="A268" s="128"/>
      <c r="L268" s="20"/>
      <c r="M268" s="20"/>
      <c r="N268" s="20"/>
      <c r="O268" s="20"/>
      <c r="P268" s="21"/>
      <c r="Q268" s="21"/>
      <c r="R268" s="21"/>
      <c r="S268" s="21"/>
      <c r="T268" s="21"/>
      <c r="U268" s="129"/>
    </row>
    <row r="269" spans="1:115" s="1" customFormat="1" hidden="1">
      <c r="A269" s="128"/>
      <c r="L269" s="20"/>
      <c r="M269" s="20"/>
      <c r="N269" s="20"/>
      <c r="O269" s="20"/>
      <c r="P269" s="21"/>
      <c r="Q269" s="21"/>
      <c r="R269" s="21"/>
      <c r="S269" s="21"/>
      <c r="T269" s="21"/>
      <c r="U269" s="129"/>
    </row>
    <row r="270" spans="1:115" s="1" customFormat="1" hidden="1">
      <c r="A270" s="128"/>
      <c r="L270" s="20"/>
      <c r="M270" s="20"/>
      <c r="N270" s="20"/>
      <c r="O270" s="20"/>
      <c r="P270" s="21"/>
      <c r="Q270" s="21"/>
      <c r="R270" s="21"/>
      <c r="S270" s="21"/>
      <c r="T270" s="21"/>
      <c r="U270" s="129"/>
    </row>
    <row r="271" spans="1:115" s="1" customFormat="1" hidden="1">
      <c r="A271" s="128"/>
      <c r="L271" s="20"/>
      <c r="M271" s="20"/>
      <c r="N271" s="20"/>
      <c r="O271" s="20"/>
      <c r="P271" s="21"/>
      <c r="Q271" s="21"/>
      <c r="R271" s="21"/>
      <c r="S271" s="21"/>
      <c r="T271" s="21"/>
      <c r="U271" s="129"/>
    </row>
    <row r="272" spans="1:115" s="1" customFormat="1" hidden="1">
      <c r="A272" s="128"/>
      <c r="L272" s="20"/>
      <c r="M272" s="20"/>
      <c r="N272" s="20"/>
      <c r="O272" s="20"/>
      <c r="P272" s="21"/>
      <c r="Q272" s="21"/>
      <c r="R272" s="21"/>
      <c r="S272" s="21"/>
      <c r="T272" s="21"/>
      <c r="U272" s="129"/>
    </row>
    <row r="273" spans="1:21" s="1" customFormat="1" hidden="1">
      <c r="A273" s="128"/>
      <c r="L273" s="20"/>
      <c r="M273" s="20"/>
      <c r="N273" s="20"/>
      <c r="O273" s="20"/>
      <c r="P273" s="21"/>
      <c r="Q273" s="21"/>
      <c r="R273" s="21"/>
      <c r="S273" s="21"/>
      <c r="T273" s="21"/>
      <c r="U273" s="129"/>
    </row>
    <row r="274" spans="1:21" s="1" customFormat="1" hidden="1">
      <c r="A274" s="128"/>
      <c r="L274" s="20"/>
      <c r="M274" s="20"/>
      <c r="N274" s="20"/>
      <c r="O274" s="20"/>
      <c r="P274" s="21"/>
      <c r="Q274" s="21"/>
      <c r="R274" s="21"/>
      <c r="S274" s="21"/>
      <c r="T274" s="21"/>
      <c r="U274" s="129"/>
    </row>
    <row r="275" spans="1:21" s="1" customFormat="1" hidden="1">
      <c r="A275" s="128"/>
      <c r="L275" s="20"/>
      <c r="M275" s="20"/>
      <c r="N275" s="20"/>
      <c r="O275" s="20"/>
      <c r="P275" s="21"/>
      <c r="Q275" s="21"/>
      <c r="R275" s="21"/>
      <c r="S275" s="21"/>
      <c r="T275" s="21"/>
      <c r="U275" s="129"/>
    </row>
    <row r="276" spans="1:21" s="1" customFormat="1" hidden="1">
      <c r="A276" s="128"/>
      <c r="L276" s="20"/>
      <c r="M276" s="20"/>
      <c r="N276" s="20"/>
      <c r="O276" s="20"/>
      <c r="P276" s="21"/>
      <c r="Q276" s="21"/>
      <c r="R276" s="21"/>
      <c r="S276" s="21"/>
      <c r="T276" s="21"/>
      <c r="U276" s="129"/>
    </row>
    <row r="277" spans="1:21" s="1" customFormat="1" hidden="1">
      <c r="A277" s="128"/>
      <c r="L277" s="20"/>
      <c r="M277" s="20"/>
      <c r="N277" s="20"/>
      <c r="O277" s="20"/>
      <c r="P277" s="21"/>
      <c r="Q277" s="21"/>
      <c r="R277" s="21"/>
      <c r="S277" s="21"/>
      <c r="T277" s="21"/>
      <c r="U277" s="129"/>
    </row>
    <row r="278" spans="1:21" s="1" customFormat="1" hidden="1">
      <c r="A278" s="128"/>
      <c r="L278" s="20"/>
      <c r="M278" s="20"/>
      <c r="N278" s="20"/>
      <c r="O278" s="20"/>
      <c r="P278" s="21"/>
      <c r="Q278" s="21"/>
      <c r="R278" s="21"/>
      <c r="S278" s="21"/>
      <c r="T278" s="21"/>
      <c r="U278" s="129"/>
    </row>
    <row r="279" spans="1:21" s="1" customFormat="1" hidden="1">
      <c r="A279" s="128"/>
      <c r="L279" s="20"/>
      <c r="M279" s="20"/>
      <c r="N279" s="20"/>
      <c r="O279" s="20"/>
      <c r="P279" s="21"/>
      <c r="Q279" s="21"/>
      <c r="R279" s="21"/>
      <c r="S279" s="21"/>
      <c r="T279" s="21"/>
      <c r="U279" s="129"/>
    </row>
    <row r="280" spans="1:21" s="1" customFormat="1" hidden="1">
      <c r="A280" s="128"/>
      <c r="L280" s="20"/>
      <c r="M280" s="20"/>
      <c r="N280" s="20"/>
      <c r="O280" s="20"/>
      <c r="P280" s="21"/>
      <c r="Q280" s="21"/>
      <c r="R280" s="21"/>
      <c r="S280" s="21"/>
      <c r="T280" s="21"/>
      <c r="U280" s="129"/>
    </row>
    <row r="281" spans="1:21" s="1" customFormat="1" hidden="1">
      <c r="A281" s="128"/>
      <c r="L281" s="20"/>
      <c r="M281" s="20"/>
      <c r="N281" s="20"/>
      <c r="O281" s="20"/>
      <c r="P281" s="21"/>
      <c r="Q281" s="21"/>
      <c r="R281" s="21"/>
      <c r="S281" s="21"/>
      <c r="T281" s="21"/>
      <c r="U281" s="129"/>
    </row>
    <row r="282" spans="1:21" s="1" customFormat="1" hidden="1">
      <c r="A282" s="128"/>
      <c r="L282" s="20"/>
      <c r="M282" s="20"/>
      <c r="N282" s="20"/>
      <c r="O282" s="20"/>
      <c r="P282" s="21"/>
      <c r="Q282" s="21"/>
      <c r="R282" s="21"/>
      <c r="S282" s="21"/>
      <c r="T282" s="21"/>
      <c r="U282" s="129"/>
    </row>
    <row r="283" spans="1:21" s="1" customFormat="1" hidden="1">
      <c r="A283" s="128"/>
      <c r="L283" s="20"/>
      <c r="M283" s="20"/>
      <c r="N283" s="20"/>
      <c r="O283" s="20"/>
      <c r="P283" s="21"/>
      <c r="Q283" s="21"/>
      <c r="R283" s="21"/>
      <c r="S283" s="21"/>
      <c r="T283" s="21"/>
      <c r="U283" s="129"/>
    </row>
    <row r="284" spans="1:21" s="1" customFormat="1" hidden="1">
      <c r="A284" s="128"/>
      <c r="L284" s="20"/>
      <c r="M284" s="20"/>
      <c r="N284" s="20"/>
      <c r="O284" s="20"/>
      <c r="P284" s="21"/>
      <c r="Q284" s="21"/>
      <c r="R284" s="21"/>
      <c r="S284" s="21"/>
      <c r="T284" s="21"/>
      <c r="U284" s="129"/>
    </row>
    <row r="285" spans="1:21" s="1" customFormat="1" hidden="1">
      <c r="A285" s="128"/>
      <c r="L285" s="20"/>
      <c r="M285" s="20"/>
      <c r="N285" s="20"/>
      <c r="O285" s="20"/>
      <c r="P285" s="21"/>
      <c r="Q285" s="21"/>
      <c r="R285" s="21"/>
      <c r="S285" s="21"/>
      <c r="T285" s="21"/>
      <c r="U285" s="129"/>
    </row>
    <row r="286" spans="1:21" s="1" customFormat="1" hidden="1">
      <c r="A286" s="128"/>
      <c r="L286" s="20"/>
      <c r="M286" s="20"/>
      <c r="N286" s="20"/>
      <c r="O286" s="20"/>
      <c r="P286" s="21"/>
      <c r="Q286" s="21"/>
      <c r="R286" s="21"/>
      <c r="S286" s="21"/>
      <c r="T286" s="21"/>
      <c r="U286" s="129"/>
    </row>
    <row r="287" spans="1:21" s="1" customFormat="1" hidden="1">
      <c r="A287" s="128"/>
      <c r="L287" s="20"/>
      <c r="M287" s="20"/>
      <c r="N287" s="20"/>
      <c r="O287" s="20"/>
      <c r="P287" s="21"/>
      <c r="Q287" s="21"/>
      <c r="R287" s="21"/>
      <c r="S287" s="21"/>
      <c r="T287" s="21"/>
      <c r="U287" s="129"/>
    </row>
    <row r="288" spans="1:21" s="1" customFormat="1" hidden="1">
      <c r="A288" s="128"/>
      <c r="L288" s="20"/>
      <c r="M288" s="20"/>
      <c r="N288" s="20"/>
      <c r="O288" s="20"/>
      <c r="P288" s="21"/>
      <c r="Q288" s="21"/>
      <c r="R288" s="21"/>
      <c r="S288" s="21"/>
      <c r="T288" s="21"/>
      <c r="U288" s="129"/>
    </row>
    <row r="289" spans="1:21" s="1" customFormat="1" hidden="1">
      <c r="A289" s="128"/>
      <c r="L289" s="20"/>
      <c r="M289" s="20"/>
      <c r="N289" s="20"/>
      <c r="O289" s="20"/>
      <c r="P289" s="21"/>
      <c r="Q289" s="21"/>
      <c r="R289" s="21"/>
      <c r="S289" s="21"/>
      <c r="T289" s="21"/>
      <c r="U289" s="129"/>
    </row>
    <row r="290" spans="1:21" s="1" customFormat="1" hidden="1">
      <c r="A290" s="128"/>
      <c r="L290" s="20"/>
      <c r="M290" s="20"/>
      <c r="N290" s="20"/>
      <c r="O290" s="20"/>
      <c r="P290" s="21"/>
      <c r="Q290" s="21"/>
      <c r="R290" s="21"/>
      <c r="S290" s="21"/>
      <c r="T290" s="21"/>
      <c r="U290" s="129"/>
    </row>
    <row r="291" spans="1:21" s="1" customFormat="1" hidden="1">
      <c r="A291" s="128"/>
      <c r="L291" s="20"/>
      <c r="M291" s="20"/>
      <c r="N291" s="20"/>
      <c r="O291" s="20"/>
      <c r="P291" s="21"/>
      <c r="Q291" s="21"/>
      <c r="R291" s="21"/>
      <c r="S291" s="21"/>
      <c r="T291" s="21"/>
      <c r="U291" s="129"/>
    </row>
    <row r="292" spans="1:21" s="1" customFormat="1" hidden="1">
      <c r="A292" s="128"/>
      <c r="L292" s="20"/>
      <c r="M292" s="20"/>
      <c r="N292" s="20"/>
      <c r="O292" s="20"/>
      <c r="P292" s="21"/>
      <c r="Q292" s="21"/>
      <c r="R292" s="21"/>
      <c r="S292" s="21"/>
      <c r="T292" s="21"/>
      <c r="U292" s="129"/>
    </row>
    <row r="293" spans="1:21" s="1" customFormat="1" hidden="1">
      <c r="A293" s="128"/>
      <c r="L293" s="20"/>
      <c r="M293" s="20"/>
      <c r="N293" s="20"/>
      <c r="O293" s="20"/>
      <c r="P293" s="21"/>
      <c r="Q293" s="21"/>
      <c r="R293" s="21"/>
      <c r="S293" s="21"/>
      <c r="T293" s="21"/>
      <c r="U293" s="129"/>
    </row>
    <row r="294" spans="1:21" s="1" customFormat="1" hidden="1">
      <c r="A294" s="128"/>
      <c r="L294" s="20"/>
      <c r="M294" s="20"/>
      <c r="N294" s="20"/>
      <c r="O294" s="20"/>
      <c r="P294" s="21"/>
      <c r="Q294" s="21"/>
      <c r="R294" s="21"/>
      <c r="S294" s="21"/>
      <c r="T294" s="21"/>
      <c r="U294" s="129"/>
    </row>
    <row r="295" spans="1:21" s="1" customFormat="1" hidden="1">
      <c r="A295" s="128"/>
      <c r="L295" s="20"/>
      <c r="M295" s="20"/>
      <c r="N295" s="20"/>
      <c r="O295" s="20"/>
      <c r="P295" s="21"/>
      <c r="Q295" s="21"/>
      <c r="R295" s="21"/>
      <c r="S295" s="21"/>
      <c r="T295" s="21"/>
      <c r="U295" s="129"/>
    </row>
    <row r="296" spans="1:21" s="1" customFormat="1" hidden="1">
      <c r="A296" s="128"/>
      <c r="L296" s="20"/>
      <c r="M296" s="20"/>
      <c r="N296" s="20"/>
      <c r="O296" s="20"/>
      <c r="P296" s="21"/>
      <c r="Q296" s="21"/>
      <c r="R296" s="21"/>
      <c r="S296" s="21"/>
      <c r="T296" s="21"/>
      <c r="U296" s="129"/>
    </row>
    <row r="297" spans="1:21" s="1" customFormat="1" hidden="1">
      <c r="A297" s="128"/>
      <c r="L297" s="20"/>
      <c r="M297" s="20"/>
      <c r="N297" s="20"/>
      <c r="O297" s="20"/>
      <c r="P297" s="21"/>
      <c r="Q297" s="21"/>
      <c r="R297" s="21"/>
      <c r="S297" s="21"/>
      <c r="T297" s="21"/>
      <c r="U297" s="129"/>
    </row>
    <row r="298" spans="1:21" s="1" customFormat="1" hidden="1">
      <c r="A298" s="128"/>
      <c r="L298" s="20"/>
      <c r="M298" s="20"/>
      <c r="N298" s="20"/>
      <c r="O298" s="20"/>
      <c r="P298" s="21"/>
      <c r="Q298" s="21"/>
      <c r="R298" s="21"/>
      <c r="S298" s="21"/>
      <c r="T298" s="21"/>
      <c r="U298" s="129"/>
    </row>
    <row r="299" spans="1:21" s="1" customFormat="1" hidden="1">
      <c r="A299" s="128"/>
      <c r="L299" s="20"/>
      <c r="M299" s="20"/>
      <c r="N299" s="20"/>
      <c r="O299" s="20"/>
      <c r="P299" s="21"/>
      <c r="Q299" s="21"/>
      <c r="R299" s="21"/>
      <c r="S299" s="21"/>
      <c r="T299" s="21"/>
      <c r="U299" s="129"/>
    </row>
    <row r="300" spans="1:21" s="1" customFormat="1" hidden="1">
      <c r="A300" s="128"/>
      <c r="L300" s="20"/>
      <c r="M300" s="20"/>
      <c r="N300" s="20"/>
      <c r="O300" s="20"/>
      <c r="P300" s="21"/>
      <c r="Q300" s="21"/>
      <c r="R300" s="21"/>
      <c r="S300" s="21"/>
      <c r="T300" s="21"/>
      <c r="U300" s="129"/>
    </row>
    <row r="301" spans="1:21" s="1" customFormat="1" hidden="1">
      <c r="A301" s="128"/>
      <c r="L301" s="20"/>
      <c r="M301" s="20"/>
      <c r="N301" s="20"/>
      <c r="O301" s="20"/>
      <c r="P301" s="21"/>
      <c r="Q301" s="21"/>
      <c r="R301" s="21"/>
      <c r="S301" s="21"/>
      <c r="T301" s="21"/>
      <c r="U301" s="129"/>
    </row>
    <row r="302" spans="1:21" s="1" customFormat="1" hidden="1">
      <c r="A302" s="128"/>
      <c r="L302" s="20"/>
      <c r="M302" s="20"/>
      <c r="N302" s="20"/>
      <c r="O302" s="20"/>
      <c r="P302" s="21"/>
      <c r="Q302" s="21"/>
      <c r="R302" s="21"/>
      <c r="S302" s="21"/>
      <c r="T302" s="21"/>
      <c r="U302" s="129"/>
    </row>
    <row r="303" spans="1:21" s="1" customFormat="1" hidden="1">
      <c r="A303" s="128"/>
      <c r="L303" s="20"/>
      <c r="M303" s="20"/>
      <c r="N303" s="20"/>
      <c r="O303" s="20"/>
      <c r="P303" s="21"/>
      <c r="Q303" s="21"/>
      <c r="R303" s="21"/>
      <c r="S303" s="21"/>
      <c r="T303" s="21"/>
      <c r="U303" s="129"/>
    </row>
    <row r="304" spans="1:21" s="1" customFormat="1" hidden="1">
      <c r="A304" s="128"/>
      <c r="L304" s="20"/>
      <c r="M304" s="20"/>
      <c r="N304" s="20"/>
      <c r="O304" s="20"/>
      <c r="P304" s="21"/>
      <c r="Q304" s="21"/>
      <c r="R304" s="21"/>
      <c r="S304" s="21"/>
      <c r="T304" s="21"/>
      <c r="U304" s="129"/>
    </row>
    <row r="305" spans="1:21" s="1" customFormat="1" hidden="1">
      <c r="A305" s="128"/>
      <c r="L305" s="20"/>
      <c r="M305" s="20"/>
      <c r="N305" s="20"/>
      <c r="O305" s="20"/>
      <c r="P305" s="21"/>
      <c r="Q305" s="21"/>
      <c r="R305" s="21"/>
      <c r="S305" s="21"/>
      <c r="T305" s="21"/>
      <c r="U305" s="129"/>
    </row>
    <row r="306" spans="1:21" s="1" customFormat="1" hidden="1">
      <c r="A306" s="128"/>
      <c r="L306" s="20"/>
      <c r="M306" s="20"/>
      <c r="N306" s="20"/>
      <c r="O306" s="20"/>
      <c r="P306" s="21"/>
      <c r="Q306" s="21"/>
      <c r="R306" s="21"/>
      <c r="S306" s="21"/>
      <c r="T306" s="21"/>
      <c r="U306" s="129"/>
    </row>
    <row r="307" spans="1:21" s="1" customFormat="1" hidden="1">
      <c r="A307" s="128"/>
      <c r="L307" s="20"/>
      <c r="M307" s="20"/>
      <c r="N307" s="20"/>
      <c r="O307" s="20"/>
      <c r="P307" s="21"/>
      <c r="Q307" s="21"/>
      <c r="R307" s="21"/>
      <c r="S307" s="21"/>
      <c r="T307" s="21"/>
      <c r="U307" s="129"/>
    </row>
    <row r="308" spans="1:21" s="1" customFormat="1" hidden="1">
      <c r="A308" s="128"/>
      <c r="L308" s="20"/>
      <c r="M308" s="20"/>
      <c r="N308" s="20"/>
      <c r="O308" s="20"/>
      <c r="P308" s="21"/>
      <c r="Q308" s="21"/>
      <c r="R308" s="21"/>
      <c r="S308" s="21"/>
      <c r="T308" s="21"/>
      <c r="U308" s="129"/>
    </row>
    <row r="309" spans="1:21" s="1" customFormat="1" hidden="1">
      <c r="A309" s="128"/>
      <c r="L309" s="20"/>
      <c r="M309" s="20"/>
      <c r="N309" s="20"/>
      <c r="O309" s="20"/>
      <c r="P309" s="21"/>
      <c r="Q309" s="21"/>
      <c r="R309" s="21"/>
      <c r="S309" s="21"/>
      <c r="T309" s="21"/>
      <c r="U309" s="129"/>
    </row>
    <row r="310" spans="1:21" s="1" customFormat="1" hidden="1">
      <c r="A310" s="128"/>
      <c r="L310" s="20"/>
      <c r="M310" s="20"/>
      <c r="N310" s="20"/>
      <c r="O310" s="20"/>
      <c r="P310" s="21"/>
      <c r="Q310" s="21"/>
      <c r="R310" s="21"/>
      <c r="S310" s="21"/>
      <c r="T310" s="21"/>
      <c r="U310" s="129"/>
    </row>
    <row r="311" spans="1:21" s="1" customFormat="1" hidden="1">
      <c r="A311" s="128"/>
      <c r="L311" s="20"/>
      <c r="M311" s="20"/>
      <c r="N311" s="20"/>
      <c r="O311" s="20"/>
      <c r="P311" s="21"/>
      <c r="Q311" s="21"/>
      <c r="R311" s="21"/>
      <c r="S311" s="21"/>
      <c r="T311" s="21"/>
      <c r="U311" s="129"/>
    </row>
    <row r="312" spans="1:21" s="1" customFormat="1" hidden="1">
      <c r="A312" s="128"/>
      <c r="L312" s="20"/>
      <c r="M312" s="20"/>
      <c r="N312" s="20"/>
      <c r="O312" s="20"/>
      <c r="P312" s="21"/>
      <c r="Q312" s="21"/>
      <c r="R312" s="21"/>
      <c r="S312" s="21"/>
      <c r="T312" s="21"/>
      <c r="U312" s="129"/>
    </row>
    <row r="313" spans="1:21" s="1" customFormat="1" hidden="1">
      <c r="A313" s="128"/>
      <c r="L313" s="20"/>
      <c r="M313" s="20"/>
      <c r="N313" s="20"/>
      <c r="O313" s="20"/>
      <c r="P313" s="21"/>
      <c r="Q313" s="21"/>
      <c r="R313" s="21"/>
      <c r="S313" s="21"/>
      <c r="T313" s="21"/>
      <c r="U313" s="129"/>
    </row>
    <row r="314" spans="1:21" s="1" customFormat="1" hidden="1">
      <c r="A314" s="128"/>
      <c r="L314" s="20"/>
      <c r="M314" s="20"/>
      <c r="N314" s="20"/>
      <c r="O314" s="20"/>
      <c r="P314" s="21"/>
      <c r="Q314" s="21"/>
      <c r="R314" s="21"/>
      <c r="S314" s="21"/>
      <c r="T314" s="21"/>
      <c r="U314" s="129"/>
    </row>
    <row r="315" spans="1:21" s="1" customFormat="1" hidden="1">
      <c r="A315" s="128"/>
      <c r="L315" s="20"/>
      <c r="M315" s="20"/>
      <c r="N315" s="20"/>
      <c r="O315" s="20"/>
      <c r="P315" s="21"/>
      <c r="Q315" s="21"/>
      <c r="R315" s="21"/>
      <c r="S315" s="21"/>
      <c r="T315" s="21"/>
      <c r="U315" s="129"/>
    </row>
    <row r="316" spans="1:21" s="1" customFormat="1" hidden="1">
      <c r="A316" s="128"/>
      <c r="L316" s="20"/>
      <c r="M316" s="20"/>
      <c r="N316" s="20"/>
      <c r="O316" s="20"/>
      <c r="P316" s="21"/>
      <c r="Q316" s="21"/>
      <c r="R316" s="21"/>
      <c r="S316" s="21"/>
      <c r="T316" s="21"/>
      <c r="U316" s="129"/>
    </row>
    <row r="317" spans="1:21" s="1" customFormat="1" hidden="1">
      <c r="A317" s="128"/>
      <c r="L317" s="20"/>
      <c r="M317" s="20"/>
      <c r="N317" s="20"/>
      <c r="O317" s="20"/>
      <c r="P317" s="21"/>
      <c r="Q317" s="21"/>
      <c r="R317" s="21"/>
      <c r="S317" s="21"/>
      <c r="T317" s="21"/>
      <c r="U317" s="129"/>
    </row>
    <row r="318" spans="1:21" s="1" customFormat="1" hidden="1">
      <c r="A318" s="128"/>
      <c r="L318" s="20"/>
      <c r="M318" s="20"/>
      <c r="N318" s="20"/>
      <c r="O318" s="20"/>
      <c r="P318" s="21"/>
      <c r="Q318" s="21"/>
      <c r="R318" s="21"/>
      <c r="S318" s="21"/>
      <c r="T318" s="21"/>
      <c r="U318" s="129"/>
    </row>
    <row r="319" spans="1:21" s="1" customFormat="1" hidden="1">
      <c r="A319" s="128"/>
      <c r="L319" s="20"/>
      <c r="M319" s="20"/>
      <c r="N319" s="20"/>
      <c r="O319" s="20"/>
      <c r="P319" s="21"/>
      <c r="Q319" s="21"/>
      <c r="R319" s="21"/>
      <c r="S319" s="21"/>
      <c r="T319" s="21"/>
      <c r="U319" s="129"/>
    </row>
    <row r="320" spans="1:21" s="1" customFormat="1" hidden="1">
      <c r="A320" s="128"/>
      <c r="L320" s="20"/>
      <c r="M320" s="20"/>
      <c r="N320" s="20"/>
      <c r="O320" s="20"/>
      <c r="P320" s="21"/>
      <c r="Q320" s="21"/>
      <c r="R320" s="21"/>
      <c r="S320" s="21"/>
      <c r="T320" s="21"/>
      <c r="U320" s="129"/>
    </row>
    <row r="321" spans="1:21" s="1" customFormat="1" hidden="1">
      <c r="A321" s="128"/>
      <c r="L321" s="20"/>
      <c r="M321" s="20"/>
      <c r="N321" s="20"/>
      <c r="O321" s="20"/>
      <c r="P321" s="21"/>
      <c r="Q321" s="21"/>
      <c r="R321" s="21"/>
      <c r="S321" s="21"/>
      <c r="T321" s="21"/>
      <c r="U321" s="129"/>
    </row>
    <row r="322" spans="1:21" s="1" customFormat="1" hidden="1">
      <c r="A322" s="128"/>
      <c r="L322" s="20"/>
      <c r="M322" s="20"/>
      <c r="N322" s="20"/>
      <c r="O322" s="20"/>
      <c r="P322" s="21"/>
      <c r="Q322" s="21"/>
      <c r="R322" s="21"/>
      <c r="S322" s="21"/>
      <c r="T322" s="21"/>
      <c r="U322" s="129"/>
    </row>
    <row r="323" spans="1:21" s="1" customFormat="1" hidden="1">
      <c r="A323" s="128"/>
      <c r="L323" s="20"/>
      <c r="M323" s="20"/>
      <c r="N323" s="20"/>
      <c r="O323" s="20"/>
      <c r="P323" s="21"/>
      <c r="Q323" s="21"/>
      <c r="R323" s="21"/>
      <c r="S323" s="21"/>
      <c r="T323" s="21"/>
      <c r="U323" s="129"/>
    </row>
    <row r="324" spans="1:21" s="1" customFormat="1" hidden="1">
      <c r="A324" s="128"/>
      <c r="L324" s="20"/>
      <c r="M324" s="20"/>
      <c r="N324" s="20"/>
      <c r="O324" s="20"/>
      <c r="P324" s="21"/>
      <c r="Q324" s="21"/>
      <c r="R324" s="21"/>
      <c r="S324" s="21"/>
      <c r="T324" s="21"/>
      <c r="U324" s="129"/>
    </row>
    <row r="325" spans="1:21" s="1" customFormat="1" hidden="1">
      <c r="A325" s="128"/>
      <c r="L325" s="20"/>
      <c r="M325" s="20"/>
      <c r="N325" s="20"/>
      <c r="O325" s="20"/>
      <c r="P325" s="21"/>
      <c r="Q325" s="21"/>
      <c r="R325" s="21"/>
      <c r="S325" s="21"/>
      <c r="T325" s="21"/>
      <c r="U325" s="129"/>
    </row>
    <row r="326" spans="1:21" s="1" customFormat="1" hidden="1">
      <c r="A326" s="128"/>
      <c r="L326" s="20"/>
      <c r="M326" s="20"/>
      <c r="N326" s="20"/>
      <c r="O326" s="20"/>
      <c r="P326" s="21"/>
      <c r="Q326" s="21"/>
      <c r="R326" s="21"/>
      <c r="S326" s="21"/>
      <c r="T326" s="21"/>
      <c r="U326" s="129"/>
    </row>
    <row r="327" spans="1:21" s="1" customFormat="1" hidden="1">
      <c r="A327" s="128"/>
      <c r="L327" s="20"/>
      <c r="M327" s="20"/>
      <c r="N327" s="20"/>
      <c r="O327" s="20"/>
      <c r="P327" s="21"/>
      <c r="Q327" s="21"/>
      <c r="R327" s="21"/>
      <c r="S327" s="21"/>
      <c r="T327" s="21"/>
      <c r="U327" s="129"/>
    </row>
    <row r="328" spans="1:21" s="1" customFormat="1" hidden="1">
      <c r="A328" s="128"/>
      <c r="L328" s="20"/>
      <c r="M328" s="20"/>
      <c r="N328" s="20"/>
      <c r="O328" s="20"/>
      <c r="P328" s="21"/>
      <c r="Q328" s="21"/>
      <c r="R328" s="21"/>
      <c r="S328" s="21"/>
      <c r="T328" s="21"/>
      <c r="U328" s="129"/>
    </row>
    <row r="329" spans="1:21" s="1" customFormat="1" hidden="1">
      <c r="A329" s="128"/>
      <c r="L329" s="20"/>
      <c r="M329" s="20"/>
      <c r="N329" s="20"/>
      <c r="O329" s="20"/>
      <c r="P329" s="21"/>
      <c r="Q329" s="21"/>
      <c r="R329" s="21"/>
      <c r="S329" s="21"/>
      <c r="T329" s="21"/>
      <c r="U329" s="129"/>
    </row>
    <row r="330" spans="1:21" s="1" customFormat="1" hidden="1">
      <c r="A330" s="128"/>
      <c r="L330" s="20"/>
      <c r="M330" s="20"/>
      <c r="N330" s="20"/>
      <c r="O330" s="20"/>
      <c r="P330" s="21"/>
      <c r="Q330" s="21"/>
      <c r="R330" s="21"/>
      <c r="S330" s="21"/>
      <c r="T330" s="21"/>
      <c r="U330" s="129"/>
    </row>
    <row r="331" spans="1:21" s="1" customFormat="1" hidden="1">
      <c r="A331" s="128"/>
      <c r="L331" s="20"/>
      <c r="M331" s="20"/>
      <c r="N331" s="20"/>
      <c r="O331" s="20"/>
      <c r="P331" s="21"/>
      <c r="Q331" s="21"/>
      <c r="R331" s="21"/>
      <c r="S331" s="21"/>
      <c r="T331" s="21"/>
      <c r="U331" s="129"/>
    </row>
    <row r="332" spans="1:21" s="1" customFormat="1" hidden="1">
      <c r="A332" s="128"/>
      <c r="L332" s="20"/>
      <c r="M332" s="20"/>
      <c r="N332" s="20"/>
      <c r="O332" s="20"/>
      <c r="P332" s="21"/>
      <c r="Q332" s="21"/>
      <c r="R332" s="21"/>
      <c r="S332" s="21"/>
      <c r="T332" s="21"/>
      <c r="U332" s="129"/>
    </row>
    <row r="333" spans="1:21" s="1" customFormat="1" hidden="1">
      <c r="A333" s="128"/>
      <c r="L333" s="20"/>
      <c r="M333" s="20"/>
      <c r="N333" s="20"/>
      <c r="O333" s="20"/>
      <c r="P333" s="21"/>
      <c r="Q333" s="21"/>
      <c r="R333" s="21"/>
      <c r="S333" s="21"/>
      <c r="T333" s="21"/>
      <c r="U333" s="129"/>
    </row>
    <row r="334" spans="1:21" s="1" customFormat="1" hidden="1">
      <c r="A334" s="128"/>
      <c r="L334" s="20"/>
      <c r="M334" s="20"/>
      <c r="N334" s="20"/>
      <c r="O334" s="20"/>
      <c r="P334" s="21"/>
      <c r="Q334" s="21"/>
      <c r="R334" s="21"/>
      <c r="S334" s="21"/>
      <c r="T334" s="21"/>
      <c r="U334" s="129"/>
    </row>
    <row r="335" spans="1:21" s="1" customFormat="1" hidden="1">
      <c r="A335" s="128"/>
      <c r="L335" s="20"/>
      <c r="M335" s="20"/>
      <c r="N335" s="20"/>
      <c r="O335" s="20"/>
      <c r="P335" s="21"/>
      <c r="Q335" s="21"/>
      <c r="R335" s="21"/>
      <c r="S335" s="21"/>
      <c r="T335" s="21"/>
      <c r="U335" s="129"/>
    </row>
    <row r="336" spans="1:21" s="1" customFormat="1" hidden="1">
      <c r="A336" s="128"/>
      <c r="L336" s="20"/>
      <c r="M336" s="20"/>
      <c r="N336" s="20"/>
      <c r="O336" s="20"/>
      <c r="P336" s="21"/>
      <c r="Q336" s="21"/>
      <c r="R336" s="21"/>
      <c r="S336" s="21"/>
      <c r="T336" s="21"/>
      <c r="U336" s="129"/>
    </row>
    <row r="337" spans="1:21" s="1" customFormat="1" hidden="1">
      <c r="A337" s="128"/>
      <c r="L337" s="20"/>
      <c r="M337" s="20"/>
      <c r="N337" s="20"/>
      <c r="O337" s="20"/>
      <c r="P337" s="21"/>
      <c r="Q337" s="21"/>
      <c r="R337" s="21"/>
      <c r="S337" s="21"/>
      <c r="T337" s="21"/>
      <c r="U337" s="129"/>
    </row>
    <row r="338" spans="1:21" s="1" customFormat="1" hidden="1">
      <c r="A338" s="128"/>
      <c r="L338" s="20"/>
      <c r="M338" s="20"/>
      <c r="N338" s="20"/>
      <c r="O338" s="20"/>
      <c r="P338" s="21"/>
      <c r="Q338" s="21"/>
      <c r="R338" s="21"/>
      <c r="S338" s="21"/>
      <c r="T338" s="21"/>
      <c r="U338" s="129"/>
    </row>
    <row r="339" spans="1:21" s="1" customFormat="1" hidden="1">
      <c r="A339" s="128"/>
      <c r="L339" s="20"/>
      <c r="M339" s="20"/>
      <c r="N339" s="20"/>
      <c r="O339" s="20"/>
      <c r="P339" s="21"/>
      <c r="Q339" s="21"/>
      <c r="R339" s="21"/>
      <c r="S339" s="21"/>
      <c r="T339" s="21"/>
      <c r="U339" s="129"/>
    </row>
    <row r="340" spans="1:21" s="1" customFormat="1" hidden="1">
      <c r="A340" s="128"/>
      <c r="L340" s="20"/>
      <c r="M340" s="20"/>
      <c r="N340" s="20"/>
      <c r="O340" s="20"/>
      <c r="P340" s="21"/>
      <c r="Q340" s="21"/>
      <c r="R340" s="21"/>
      <c r="S340" s="21"/>
      <c r="T340" s="21"/>
      <c r="U340" s="129"/>
    </row>
    <row r="341" spans="1:21" s="1" customFormat="1" hidden="1">
      <c r="A341" s="128"/>
      <c r="L341" s="20"/>
      <c r="M341" s="20"/>
      <c r="N341" s="20"/>
      <c r="O341" s="20"/>
      <c r="P341" s="21"/>
      <c r="Q341" s="21"/>
      <c r="R341" s="21"/>
      <c r="S341" s="21"/>
      <c r="T341" s="21"/>
      <c r="U341" s="129"/>
    </row>
    <row r="342" spans="1:21" s="1" customFormat="1" hidden="1">
      <c r="A342" s="128"/>
      <c r="L342" s="20"/>
      <c r="M342" s="20"/>
      <c r="N342" s="20"/>
      <c r="O342" s="20"/>
      <c r="P342" s="21"/>
      <c r="Q342" s="21"/>
      <c r="R342" s="21"/>
      <c r="S342" s="21"/>
      <c r="T342" s="21"/>
      <c r="U342" s="129"/>
    </row>
    <row r="343" spans="1:21" s="1" customFormat="1" hidden="1">
      <c r="A343" s="128"/>
      <c r="L343" s="20"/>
      <c r="M343" s="20"/>
      <c r="N343" s="20"/>
      <c r="O343" s="20"/>
      <c r="P343" s="21"/>
      <c r="Q343" s="21"/>
      <c r="R343" s="21"/>
      <c r="S343" s="21"/>
      <c r="T343" s="21"/>
      <c r="U343" s="129"/>
    </row>
    <row r="344" spans="1:21" s="1" customFormat="1" hidden="1">
      <c r="A344" s="128"/>
      <c r="L344" s="20"/>
      <c r="M344" s="20"/>
      <c r="N344" s="20"/>
      <c r="O344" s="20"/>
      <c r="P344" s="21"/>
      <c r="Q344" s="21"/>
      <c r="R344" s="21"/>
      <c r="S344" s="21"/>
      <c r="T344" s="21"/>
      <c r="U344" s="129"/>
    </row>
    <row r="345" spans="1:21" s="1" customFormat="1" hidden="1">
      <c r="A345" s="128"/>
      <c r="L345" s="20"/>
      <c r="M345" s="20"/>
      <c r="N345" s="20"/>
      <c r="O345" s="20"/>
      <c r="P345" s="21"/>
      <c r="Q345" s="21"/>
      <c r="R345" s="21"/>
      <c r="S345" s="21"/>
      <c r="T345" s="21"/>
      <c r="U345" s="129"/>
    </row>
    <row r="346" spans="1:21" s="1" customFormat="1" hidden="1">
      <c r="A346" s="128"/>
      <c r="L346" s="20"/>
      <c r="M346" s="20"/>
      <c r="N346" s="20"/>
      <c r="O346" s="20"/>
      <c r="P346" s="21"/>
      <c r="Q346" s="21"/>
      <c r="R346" s="21"/>
      <c r="S346" s="21"/>
      <c r="T346" s="21"/>
      <c r="U346" s="129"/>
    </row>
    <row r="347" spans="1:21" s="1" customFormat="1" hidden="1">
      <c r="A347" s="128"/>
      <c r="L347" s="20"/>
      <c r="M347" s="20"/>
      <c r="N347" s="20"/>
      <c r="O347" s="20"/>
      <c r="P347" s="21"/>
      <c r="Q347" s="21"/>
      <c r="R347" s="21"/>
      <c r="S347" s="21"/>
      <c r="T347" s="21"/>
      <c r="U347" s="129"/>
    </row>
    <row r="348" spans="1:21" s="1" customFormat="1" hidden="1">
      <c r="A348" s="128"/>
      <c r="L348" s="20"/>
      <c r="M348" s="20"/>
      <c r="N348" s="20"/>
      <c r="O348" s="20"/>
      <c r="P348" s="21"/>
      <c r="Q348" s="21"/>
      <c r="R348" s="21"/>
      <c r="S348" s="21"/>
      <c r="T348" s="21"/>
      <c r="U348" s="129"/>
    </row>
    <row r="349" spans="1:21" s="1" customFormat="1" hidden="1">
      <c r="A349" s="128"/>
      <c r="L349" s="20"/>
      <c r="M349" s="20"/>
      <c r="N349" s="20"/>
      <c r="O349" s="20"/>
      <c r="P349" s="21"/>
      <c r="Q349" s="21"/>
      <c r="R349" s="21"/>
      <c r="S349" s="21"/>
      <c r="T349" s="21"/>
      <c r="U349" s="129"/>
    </row>
    <row r="350" spans="1:21" s="1" customFormat="1" hidden="1">
      <c r="A350" s="128"/>
      <c r="L350" s="20"/>
      <c r="M350" s="20"/>
      <c r="N350" s="20"/>
      <c r="O350" s="20"/>
      <c r="P350" s="21"/>
      <c r="Q350" s="21"/>
      <c r="R350" s="21"/>
      <c r="S350" s="21"/>
      <c r="T350" s="21"/>
      <c r="U350" s="129"/>
    </row>
    <row r="351" spans="1:21" s="1" customFormat="1" hidden="1">
      <c r="A351" s="128"/>
      <c r="L351" s="20"/>
      <c r="M351" s="20"/>
      <c r="N351" s="20"/>
      <c r="O351" s="20"/>
      <c r="P351" s="21"/>
      <c r="Q351" s="21"/>
      <c r="R351" s="21"/>
      <c r="S351" s="21"/>
      <c r="T351" s="21"/>
      <c r="U351" s="129"/>
    </row>
    <row r="352" spans="1:21" s="1" customFormat="1" hidden="1">
      <c r="A352" s="128"/>
      <c r="L352" s="20"/>
      <c r="M352" s="20"/>
      <c r="N352" s="20"/>
      <c r="O352" s="20"/>
      <c r="P352" s="21"/>
      <c r="Q352" s="21"/>
      <c r="R352" s="21"/>
      <c r="S352" s="21"/>
      <c r="T352" s="21"/>
      <c r="U352" s="129"/>
    </row>
    <row r="353" spans="1:21" s="1" customFormat="1" hidden="1">
      <c r="A353" s="128"/>
      <c r="L353" s="20"/>
      <c r="M353" s="20"/>
      <c r="N353" s="20"/>
      <c r="O353" s="20"/>
      <c r="P353" s="21"/>
      <c r="Q353" s="21"/>
      <c r="R353" s="21"/>
      <c r="S353" s="21"/>
      <c r="T353" s="21"/>
      <c r="U353" s="129"/>
    </row>
    <row r="354" spans="1:21" s="1" customFormat="1" hidden="1">
      <c r="A354" s="128"/>
      <c r="L354" s="20"/>
      <c r="M354" s="20"/>
      <c r="N354" s="20"/>
      <c r="O354" s="20"/>
      <c r="P354" s="21"/>
      <c r="Q354" s="21"/>
      <c r="R354" s="21"/>
      <c r="S354" s="21"/>
      <c r="T354" s="21"/>
      <c r="U354" s="129"/>
    </row>
    <row r="355" spans="1:21" s="1" customFormat="1" hidden="1">
      <c r="A355" s="128"/>
      <c r="L355" s="20"/>
      <c r="M355" s="20"/>
      <c r="N355" s="20"/>
      <c r="O355" s="20"/>
      <c r="P355" s="21"/>
      <c r="Q355" s="21"/>
      <c r="R355" s="21"/>
      <c r="S355" s="21"/>
      <c r="T355" s="21"/>
      <c r="U355" s="129"/>
    </row>
    <row r="356" spans="1:21" s="1" customFormat="1" hidden="1">
      <c r="A356" s="128"/>
      <c r="L356" s="20"/>
      <c r="M356" s="20"/>
      <c r="N356" s="20"/>
      <c r="O356" s="20"/>
      <c r="P356" s="21"/>
      <c r="Q356" s="21"/>
      <c r="R356" s="21"/>
      <c r="S356" s="21"/>
      <c r="T356" s="21"/>
      <c r="U356" s="129"/>
    </row>
    <row r="357" spans="1:21" s="1" customFormat="1" hidden="1">
      <c r="A357" s="128"/>
      <c r="L357" s="20"/>
      <c r="M357" s="20"/>
      <c r="N357" s="20"/>
      <c r="O357" s="20"/>
      <c r="P357" s="21"/>
      <c r="Q357" s="21"/>
      <c r="R357" s="21"/>
      <c r="S357" s="21"/>
      <c r="T357" s="21"/>
      <c r="U357" s="129"/>
    </row>
    <row r="358" spans="1:21" s="1" customFormat="1" hidden="1">
      <c r="A358" s="128"/>
      <c r="L358" s="20"/>
      <c r="M358" s="20"/>
      <c r="N358" s="20"/>
      <c r="O358" s="20"/>
      <c r="P358" s="21"/>
      <c r="Q358" s="21"/>
      <c r="R358" s="21"/>
      <c r="S358" s="21"/>
      <c r="T358" s="21"/>
      <c r="U358" s="129"/>
    </row>
    <row r="359" spans="1:21" s="1" customFormat="1" hidden="1">
      <c r="A359" s="128"/>
      <c r="L359" s="20"/>
      <c r="M359" s="20"/>
      <c r="N359" s="20"/>
      <c r="O359" s="20"/>
      <c r="P359" s="21"/>
      <c r="Q359" s="21"/>
      <c r="R359" s="21"/>
      <c r="S359" s="21"/>
      <c r="T359" s="21"/>
      <c r="U359" s="129"/>
    </row>
    <row r="360" spans="1:21" s="1" customFormat="1" hidden="1">
      <c r="A360" s="128"/>
      <c r="L360" s="20"/>
      <c r="M360" s="20"/>
      <c r="N360" s="20"/>
      <c r="O360" s="20"/>
      <c r="P360" s="21"/>
      <c r="Q360" s="21"/>
      <c r="R360" s="21"/>
      <c r="S360" s="21"/>
      <c r="T360" s="21"/>
      <c r="U360" s="129"/>
    </row>
    <row r="361" spans="1:21" s="1" customFormat="1" hidden="1">
      <c r="A361" s="128"/>
      <c r="L361" s="20"/>
      <c r="M361" s="20"/>
      <c r="N361" s="20"/>
      <c r="O361" s="20"/>
      <c r="P361" s="21"/>
      <c r="Q361" s="21"/>
      <c r="R361" s="21"/>
      <c r="S361" s="21"/>
      <c r="T361" s="21"/>
      <c r="U361" s="129"/>
    </row>
    <row r="362" spans="1:21" s="1" customFormat="1" hidden="1">
      <c r="A362" s="128"/>
      <c r="L362" s="20"/>
      <c r="M362" s="20"/>
      <c r="N362" s="20"/>
      <c r="O362" s="20"/>
      <c r="P362" s="21"/>
      <c r="Q362" s="21"/>
      <c r="R362" s="21"/>
      <c r="S362" s="21"/>
      <c r="T362" s="21"/>
      <c r="U362" s="129"/>
    </row>
    <row r="363" spans="1:21" s="1" customFormat="1" hidden="1">
      <c r="A363" s="128"/>
      <c r="L363" s="20"/>
      <c r="M363" s="20"/>
      <c r="N363" s="20"/>
      <c r="O363" s="20"/>
      <c r="P363" s="21"/>
      <c r="Q363" s="21"/>
      <c r="R363" s="21"/>
      <c r="S363" s="21"/>
      <c r="T363" s="21"/>
      <c r="U363" s="129"/>
    </row>
    <row r="364" spans="1:21" s="1" customFormat="1" hidden="1">
      <c r="A364" s="128"/>
      <c r="L364" s="20"/>
      <c r="M364" s="20"/>
      <c r="N364" s="20"/>
      <c r="O364" s="20"/>
      <c r="P364" s="21"/>
      <c r="Q364" s="21"/>
      <c r="R364" s="21"/>
      <c r="S364" s="21"/>
      <c r="T364" s="21"/>
      <c r="U364" s="129"/>
    </row>
    <row r="365" spans="1:21" s="1" customFormat="1" hidden="1">
      <c r="A365" s="128"/>
      <c r="L365" s="20"/>
      <c r="M365" s="20"/>
      <c r="N365" s="20"/>
      <c r="O365" s="20"/>
      <c r="P365" s="21"/>
      <c r="Q365" s="21"/>
      <c r="R365" s="21"/>
      <c r="S365" s="21"/>
      <c r="T365" s="21"/>
      <c r="U365" s="129"/>
    </row>
    <row r="366" spans="1:21" s="1" customFormat="1" hidden="1">
      <c r="A366" s="128"/>
      <c r="L366" s="20"/>
      <c r="M366" s="20"/>
      <c r="N366" s="20"/>
      <c r="O366" s="20"/>
      <c r="P366" s="21"/>
      <c r="Q366" s="21"/>
      <c r="R366" s="21"/>
      <c r="S366" s="21"/>
      <c r="T366" s="21"/>
      <c r="U366" s="129"/>
    </row>
    <row r="367" spans="1:21" s="1" customFormat="1" hidden="1">
      <c r="A367" s="128"/>
      <c r="L367" s="20"/>
      <c r="M367" s="20"/>
      <c r="N367" s="20"/>
      <c r="O367" s="20"/>
      <c r="P367" s="21"/>
      <c r="Q367" s="21"/>
      <c r="R367" s="21"/>
      <c r="S367" s="21"/>
      <c r="T367" s="21"/>
      <c r="U367" s="129"/>
    </row>
    <row r="368" spans="1:21" s="1" customFormat="1" hidden="1">
      <c r="A368" s="128"/>
      <c r="L368" s="20"/>
      <c r="M368" s="20"/>
      <c r="N368" s="20"/>
      <c r="O368" s="20"/>
      <c r="P368" s="21"/>
      <c r="Q368" s="21"/>
      <c r="R368" s="21"/>
      <c r="S368" s="21"/>
      <c r="T368" s="21"/>
      <c r="U368" s="129"/>
    </row>
    <row r="369" spans="1:21" s="1" customFormat="1" hidden="1">
      <c r="A369" s="128"/>
      <c r="L369" s="20"/>
      <c r="M369" s="20"/>
      <c r="N369" s="20"/>
      <c r="O369" s="20"/>
      <c r="P369" s="21"/>
      <c r="Q369" s="21"/>
      <c r="R369" s="21"/>
      <c r="S369" s="21"/>
      <c r="T369" s="21"/>
      <c r="U369" s="129"/>
    </row>
    <row r="370" spans="1:21" s="1" customFormat="1" hidden="1">
      <c r="A370" s="128"/>
      <c r="L370" s="20"/>
      <c r="M370" s="20"/>
      <c r="N370" s="20"/>
      <c r="O370" s="20"/>
      <c r="P370" s="21"/>
      <c r="Q370" s="21"/>
      <c r="R370" s="21"/>
      <c r="S370" s="21"/>
      <c r="T370" s="21"/>
      <c r="U370" s="129"/>
    </row>
    <row r="371" spans="1:21" s="1" customFormat="1" hidden="1">
      <c r="A371" s="128"/>
      <c r="L371" s="20"/>
      <c r="M371" s="20"/>
      <c r="N371" s="20"/>
      <c r="O371" s="20"/>
      <c r="P371" s="21"/>
      <c r="Q371" s="21"/>
      <c r="R371" s="21"/>
      <c r="S371" s="21"/>
      <c r="T371" s="21"/>
      <c r="U371" s="129"/>
    </row>
    <row r="372" spans="1:21" s="1" customFormat="1">
      <c r="A372" s="128"/>
      <c r="L372" s="20"/>
      <c r="M372" s="20"/>
      <c r="N372" s="20"/>
      <c r="O372" s="20"/>
      <c r="P372" s="21"/>
      <c r="Q372" s="21"/>
      <c r="R372" s="21"/>
      <c r="S372" s="21"/>
      <c r="T372" s="21"/>
      <c r="U372" s="129"/>
    </row>
    <row r="373" spans="1:21" s="1" customFormat="1">
      <c r="A373" s="128"/>
      <c r="L373" s="20"/>
      <c r="M373" s="20"/>
      <c r="N373" s="20"/>
      <c r="O373" s="20"/>
      <c r="P373" s="21"/>
      <c r="Q373" s="21"/>
      <c r="R373" s="21"/>
      <c r="S373" s="21"/>
      <c r="T373" s="21"/>
      <c r="U373" s="129"/>
    </row>
    <row r="374" spans="1:21" s="1" customFormat="1">
      <c r="A374" s="128"/>
      <c r="L374" s="20"/>
      <c r="M374" s="20"/>
      <c r="N374" s="20"/>
      <c r="O374" s="20"/>
      <c r="P374" s="21"/>
      <c r="Q374" s="21"/>
      <c r="R374" s="21"/>
      <c r="S374" s="21"/>
      <c r="T374" s="21"/>
      <c r="U374" s="129"/>
    </row>
    <row r="375" spans="1:21" s="1" customFormat="1">
      <c r="A375" s="128"/>
      <c r="L375" s="20"/>
      <c r="M375" s="20"/>
      <c r="N375" s="20"/>
      <c r="O375" s="20"/>
      <c r="P375" s="21"/>
      <c r="Q375" s="21"/>
      <c r="R375" s="21"/>
      <c r="S375" s="21"/>
      <c r="T375" s="21"/>
      <c r="U375" s="129"/>
    </row>
    <row r="376" spans="1:21" s="1" customFormat="1">
      <c r="A376" s="128"/>
      <c r="L376" s="20"/>
      <c r="M376" s="20"/>
      <c r="N376" s="20"/>
      <c r="O376" s="20"/>
      <c r="P376" s="21"/>
      <c r="Q376" s="21"/>
      <c r="R376" s="21"/>
      <c r="S376" s="21"/>
      <c r="T376" s="21"/>
      <c r="U376" s="129"/>
    </row>
    <row r="377" spans="1:21" s="1" customFormat="1">
      <c r="A377" s="128"/>
      <c r="L377" s="20"/>
      <c r="M377" s="20"/>
      <c r="N377" s="20"/>
      <c r="O377" s="20"/>
      <c r="P377" s="21"/>
      <c r="Q377" s="21"/>
      <c r="R377" s="21"/>
      <c r="S377" s="21"/>
      <c r="T377" s="21"/>
      <c r="U377" s="129"/>
    </row>
    <row r="378" spans="1:21" s="1" customFormat="1">
      <c r="A378" s="128"/>
      <c r="L378" s="20"/>
      <c r="M378" s="20"/>
      <c r="N378" s="20"/>
      <c r="O378" s="20"/>
      <c r="P378" s="21"/>
      <c r="Q378" s="21"/>
      <c r="R378" s="21"/>
      <c r="S378" s="21"/>
      <c r="T378" s="21"/>
      <c r="U378" s="129"/>
    </row>
    <row r="379" spans="1:21" s="1" customFormat="1">
      <c r="A379" s="128"/>
      <c r="L379" s="20"/>
      <c r="M379" s="20"/>
      <c r="N379" s="20"/>
      <c r="O379" s="20"/>
      <c r="P379" s="21"/>
      <c r="Q379" s="21"/>
      <c r="R379" s="21"/>
      <c r="S379" s="21"/>
      <c r="T379" s="21"/>
      <c r="U379" s="129"/>
    </row>
    <row r="380" spans="1:21" s="1" customFormat="1">
      <c r="A380" s="128"/>
      <c r="L380" s="20"/>
      <c r="M380" s="20"/>
      <c r="N380" s="20"/>
      <c r="O380" s="20"/>
      <c r="P380" s="21"/>
      <c r="Q380" s="21"/>
      <c r="R380" s="21"/>
      <c r="S380" s="21"/>
      <c r="T380" s="21"/>
      <c r="U380" s="129"/>
    </row>
    <row r="381" spans="1:21" s="1" customFormat="1">
      <c r="A381" s="128"/>
      <c r="L381" s="20"/>
      <c r="M381" s="20"/>
      <c r="N381" s="20"/>
      <c r="O381" s="20"/>
      <c r="P381" s="21"/>
      <c r="Q381" s="21"/>
      <c r="R381" s="21"/>
      <c r="S381" s="21"/>
      <c r="T381" s="21"/>
      <c r="U381" s="129"/>
    </row>
    <row r="382" spans="1:21" s="1" customFormat="1">
      <c r="A382" s="128"/>
      <c r="L382" s="20"/>
      <c r="M382" s="20"/>
      <c r="N382" s="20"/>
      <c r="O382" s="20"/>
      <c r="P382" s="21"/>
      <c r="Q382" s="21"/>
      <c r="R382" s="21"/>
      <c r="S382" s="21"/>
      <c r="T382" s="21"/>
      <c r="U382" s="129"/>
    </row>
    <row r="383" spans="1:21" s="1" customFormat="1">
      <c r="A383" s="128"/>
      <c r="L383" s="20"/>
      <c r="M383" s="20"/>
      <c r="N383" s="20"/>
      <c r="O383" s="20"/>
      <c r="P383" s="21"/>
      <c r="Q383" s="21"/>
      <c r="R383" s="21"/>
      <c r="S383" s="21"/>
      <c r="T383" s="21"/>
      <c r="U383" s="129"/>
    </row>
    <row r="384" spans="1:21" s="1" customFormat="1">
      <c r="A384" s="128"/>
      <c r="L384" s="20"/>
      <c r="M384" s="20"/>
      <c r="N384" s="20"/>
      <c r="O384" s="20"/>
      <c r="P384" s="21"/>
      <c r="Q384" s="21"/>
      <c r="R384" s="21"/>
      <c r="S384" s="21"/>
      <c r="T384" s="21"/>
      <c r="U384" s="129"/>
    </row>
    <row r="385" spans="1:24" s="1" customFormat="1">
      <c r="A385" s="128"/>
      <c r="L385" s="20"/>
      <c r="M385" s="20"/>
      <c r="N385" s="20"/>
      <c r="O385" s="20"/>
      <c r="P385" s="21"/>
      <c r="Q385" s="21"/>
      <c r="R385" s="21"/>
      <c r="S385" s="21"/>
      <c r="T385" s="21"/>
      <c r="U385" s="129"/>
    </row>
    <row r="386" spans="1:24" s="1" customFormat="1">
      <c r="A386" s="128"/>
      <c r="L386" s="20"/>
      <c r="M386" s="20"/>
      <c r="N386" s="20"/>
      <c r="O386" s="20"/>
      <c r="P386" s="21"/>
      <c r="Q386" s="21"/>
      <c r="R386" s="21"/>
      <c r="S386" s="21"/>
      <c r="T386" s="21"/>
      <c r="U386" s="129"/>
    </row>
    <row r="387" spans="1:24" s="1" customFormat="1">
      <c r="A387" s="128"/>
      <c r="L387" s="20"/>
      <c r="M387" s="20"/>
      <c r="N387" s="20"/>
      <c r="O387" s="20"/>
      <c r="P387" s="21"/>
      <c r="Q387" s="21"/>
      <c r="R387" s="21"/>
      <c r="S387" s="21"/>
      <c r="T387" s="21"/>
      <c r="U387" s="129"/>
    </row>
    <row r="388" spans="1:24" s="1" customFormat="1">
      <c r="A388" s="128"/>
      <c r="L388" s="20"/>
      <c r="M388" s="20"/>
      <c r="N388" s="20"/>
      <c r="O388" s="20"/>
      <c r="P388" s="21"/>
      <c r="Q388" s="21"/>
      <c r="R388" s="21"/>
      <c r="S388" s="21"/>
      <c r="T388" s="21"/>
      <c r="U388" s="129"/>
    </row>
    <row r="389" spans="1:24" s="1" customFormat="1">
      <c r="A389" s="128"/>
      <c r="L389" s="20"/>
      <c r="M389" s="20"/>
      <c r="N389" s="20"/>
      <c r="O389" s="20"/>
      <c r="P389" s="21"/>
      <c r="Q389" s="21"/>
      <c r="R389" s="21"/>
      <c r="S389" s="21"/>
      <c r="T389" s="21"/>
      <c r="U389" s="129"/>
    </row>
    <row r="390" spans="1:24" s="1" customFormat="1">
      <c r="A390" s="128"/>
      <c r="L390" s="20"/>
      <c r="M390" s="20"/>
      <c r="N390" s="20"/>
      <c r="O390" s="20"/>
      <c r="P390" s="21"/>
      <c r="Q390" s="21"/>
      <c r="R390" s="21"/>
      <c r="S390" s="21"/>
      <c r="T390" s="21"/>
      <c r="U390" s="129"/>
    </row>
    <row r="391" spans="1:24" s="1" customFormat="1">
      <c r="A391" s="128"/>
      <c r="L391" s="20"/>
      <c r="M391" s="20"/>
      <c r="N391" s="20"/>
      <c r="O391" s="20"/>
      <c r="P391" s="21"/>
      <c r="Q391" s="21"/>
      <c r="R391" s="21"/>
      <c r="S391" s="21"/>
      <c r="T391" s="21"/>
      <c r="U391" s="129"/>
    </row>
    <row r="392" spans="1:24" s="1" customFormat="1">
      <c r="A392" s="128"/>
      <c r="L392" s="20"/>
      <c r="M392" s="20"/>
      <c r="N392" s="20"/>
      <c r="O392" s="20"/>
      <c r="P392" s="21"/>
      <c r="Q392" s="21"/>
      <c r="R392" s="21"/>
      <c r="S392" s="21"/>
      <c r="T392" s="21"/>
      <c r="U392" s="129"/>
    </row>
    <row r="393" spans="1:24" s="1" customFormat="1">
      <c r="A393" s="128"/>
      <c r="L393" s="20"/>
      <c r="M393" s="20"/>
      <c r="N393" s="20"/>
      <c r="O393" s="20"/>
      <c r="P393" s="21"/>
      <c r="Q393" s="21"/>
      <c r="R393" s="21"/>
      <c r="S393" s="21"/>
      <c r="T393" s="21"/>
      <c r="U393" s="129"/>
    </row>
    <row r="394" spans="1:24" s="1" customFormat="1">
      <c r="A394" s="128"/>
      <c r="L394" s="20"/>
      <c r="M394" s="20"/>
      <c r="N394" s="20"/>
      <c r="O394" s="20"/>
      <c r="P394" s="21"/>
      <c r="Q394" s="21"/>
      <c r="R394" s="21"/>
      <c r="S394" s="21"/>
      <c r="T394" s="21"/>
      <c r="U394" s="129"/>
    </row>
    <row r="395" spans="1:24" s="1" customFormat="1">
      <c r="A395" s="128"/>
      <c r="L395" s="20"/>
      <c r="M395" s="20"/>
      <c r="N395" s="20"/>
      <c r="O395" s="20"/>
      <c r="P395" s="21"/>
      <c r="Q395" s="21"/>
      <c r="R395" s="21"/>
      <c r="S395" s="21"/>
      <c r="T395" s="21"/>
      <c r="U395" s="129"/>
    </row>
    <row r="396" spans="1:24" s="1" customFormat="1">
      <c r="A396" s="128"/>
      <c r="L396" s="20"/>
      <c r="M396" s="20"/>
      <c r="N396" s="20"/>
      <c r="O396" s="20"/>
      <c r="P396" s="21"/>
      <c r="Q396" s="21"/>
      <c r="R396" s="21"/>
      <c r="S396" s="21"/>
      <c r="T396" s="21"/>
      <c r="U396" s="129"/>
    </row>
    <row r="397" spans="1:24" s="1" customFormat="1">
      <c r="A397" s="128"/>
      <c r="L397" s="20"/>
      <c r="M397" s="20"/>
      <c r="N397" s="20"/>
      <c r="O397" s="20"/>
      <c r="P397" s="21"/>
      <c r="Q397" s="21"/>
      <c r="R397" s="21"/>
      <c r="S397" s="21"/>
      <c r="T397" s="21"/>
      <c r="U397" s="129"/>
      <c r="X397" s="1" t="s">
        <v>336</v>
      </c>
    </row>
    <row r="398" spans="1:24" s="1" customFormat="1">
      <c r="A398" s="130"/>
      <c r="B398" s="131"/>
      <c r="C398" s="131"/>
      <c r="D398" s="131"/>
      <c r="E398" s="131"/>
      <c r="F398" s="131"/>
      <c r="G398" s="131"/>
      <c r="H398" s="131"/>
      <c r="I398" s="131"/>
      <c r="J398" s="131"/>
      <c r="K398" s="131"/>
      <c r="L398" s="132"/>
      <c r="M398" s="132"/>
      <c r="N398" s="132"/>
      <c r="O398" s="132"/>
      <c r="P398" s="133"/>
      <c r="Q398" s="133"/>
      <c r="R398" s="133"/>
      <c r="S398" s="133"/>
      <c r="T398" s="133"/>
      <c r="U398" s="134"/>
    </row>
    <row r="399" spans="1:24" s="1" customFormat="1">
      <c r="A399" s="3"/>
      <c r="L399" s="20"/>
      <c r="M399" s="20"/>
      <c r="N399" s="20"/>
      <c r="O399" s="20"/>
      <c r="P399" s="21"/>
      <c r="Q399" s="21"/>
      <c r="R399" s="21"/>
      <c r="S399" s="21"/>
      <c r="T399" s="21"/>
    </row>
    <row r="400" spans="1:24" s="1" customFormat="1">
      <c r="A400" s="3"/>
      <c r="L400" s="20"/>
      <c r="M400" s="20"/>
      <c r="N400" s="20"/>
      <c r="O400" s="20"/>
      <c r="P400" s="21"/>
      <c r="Q400" s="21"/>
      <c r="R400" s="21"/>
      <c r="S400" s="21"/>
      <c r="T400" s="21"/>
    </row>
    <row r="401" spans="1:115" s="1" customFormat="1">
      <c r="A401" s="3"/>
      <c r="L401" s="20"/>
      <c r="M401" s="20"/>
      <c r="N401" s="20"/>
      <c r="O401" s="20"/>
      <c r="P401" s="21"/>
      <c r="Q401" s="21"/>
      <c r="R401" s="21"/>
      <c r="S401" s="21"/>
      <c r="T401" s="21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</row>
    <row r="413" spans="1:115" ht="12" customHeight="1"/>
  </sheetData>
  <mergeCells count="67">
    <mergeCell ref="A199:S199"/>
    <mergeCell ref="B204:C204"/>
    <mergeCell ref="A192:A195"/>
    <mergeCell ref="A186:A190"/>
    <mergeCell ref="H4:K4"/>
    <mergeCell ref="A68:S68"/>
    <mergeCell ref="B197:B198"/>
    <mergeCell ref="A197:A198"/>
    <mergeCell ref="B69:C69"/>
    <mergeCell ref="B9:C9"/>
    <mergeCell ref="B87:C87"/>
    <mergeCell ref="B124:C124"/>
    <mergeCell ref="A169:S169"/>
    <mergeCell ref="B57:C57"/>
    <mergeCell ref="A8:S8"/>
    <mergeCell ref="A34:A35"/>
    <mergeCell ref="B209:C209"/>
    <mergeCell ref="B200:C200"/>
    <mergeCell ref="A215:A221"/>
    <mergeCell ref="B215:B221"/>
    <mergeCell ref="B253:B254"/>
    <mergeCell ref="B211:B212"/>
    <mergeCell ref="A211:A212"/>
    <mergeCell ref="B230:C230"/>
    <mergeCell ref="B227:C227"/>
    <mergeCell ref="A228:A229"/>
    <mergeCell ref="A205:A208"/>
    <mergeCell ref="B205:B208"/>
    <mergeCell ref="B256:C256"/>
    <mergeCell ref="A260:A262"/>
    <mergeCell ref="B260:B262"/>
    <mergeCell ref="A56:U56"/>
    <mergeCell ref="A62:U62"/>
    <mergeCell ref="A86:U86"/>
    <mergeCell ref="A123:U123"/>
    <mergeCell ref="A223:A226"/>
    <mergeCell ref="B223:B226"/>
    <mergeCell ref="A246:A249"/>
    <mergeCell ref="B246:B249"/>
    <mergeCell ref="A255:S255"/>
    <mergeCell ref="B228:B229"/>
    <mergeCell ref="A253:A254"/>
    <mergeCell ref="B170:C170"/>
    <mergeCell ref="B222:C222"/>
    <mergeCell ref="B34:B35"/>
    <mergeCell ref="B43:C43"/>
    <mergeCell ref="A4:A5"/>
    <mergeCell ref="C4:C5"/>
    <mergeCell ref="A3:U3"/>
    <mergeCell ref="T4:T5"/>
    <mergeCell ref="A7:C7"/>
    <mergeCell ref="B28:B32"/>
    <mergeCell ref="A28:A32"/>
    <mergeCell ref="U4:U5"/>
    <mergeCell ref="P4:S4"/>
    <mergeCell ref="B24:B25"/>
    <mergeCell ref="A24:A25"/>
    <mergeCell ref="D4:G4"/>
    <mergeCell ref="L4:O4"/>
    <mergeCell ref="A58:A59"/>
    <mergeCell ref="B58:B59"/>
    <mergeCell ref="A117:A118"/>
    <mergeCell ref="B63:C63"/>
    <mergeCell ref="B139:B140"/>
    <mergeCell ref="A139:A140"/>
    <mergeCell ref="B71:B72"/>
    <mergeCell ref="A71:A72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39" fitToHeight="14" orientation="landscape" verticalDpi="4294967295" r:id="rId1"/>
  <headerFooter>
    <oddFooter>&amp;C&amp;P</oddFooter>
  </headerFooter>
  <rowBreaks count="3" manualBreakCount="3">
    <brk id="133" max="16383" man="1"/>
    <brk id="187" max="16383" man="1"/>
    <brk id="2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203" t="s">
        <v>165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ht="32.25" customHeight="1">
      <c r="A2" s="205" t="s">
        <v>0</v>
      </c>
      <c r="B2" s="7" t="s">
        <v>1</v>
      </c>
      <c r="C2" s="206" t="s">
        <v>54</v>
      </c>
      <c r="D2" s="207" t="s">
        <v>159</v>
      </c>
      <c r="E2" s="207"/>
      <c r="F2" s="207"/>
      <c r="G2" s="208" t="s">
        <v>170</v>
      </c>
      <c r="H2" s="208"/>
      <c r="I2" s="208"/>
      <c r="J2" s="209" t="s">
        <v>168</v>
      </c>
      <c r="K2" s="210"/>
      <c r="L2" s="211"/>
      <c r="M2" s="212" t="s">
        <v>163</v>
      </c>
      <c r="N2" s="212" t="s">
        <v>164</v>
      </c>
    </row>
    <row r="3" spans="1:14" ht="25.5">
      <c r="A3" s="205"/>
      <c r="B3" s="8" t="s">
        <v>2</v>
      </c>
      <c r="C3" s="206"/>
      <c r="D3" s="9" t="s">
        <v>96</v>
      </c>
      <c r="E3" s="9" t="s">
        <v>97</v>
      </c>
      <c r="F3" s="9" t="s">
        <v>98</v>
      </c>
      <c r="G3" s="9" t="s">
        <v>96</v>
      </c>
      <c r="H3" s="9" t="s">
        <v>97</v>
      </c>
      <c r="I3" s="9" t="s">
        <v>98</v>
      </c>
      <c r="J3" s="9" t="s">
        <v>96</v>
      </c>
      <c r="K3" s="9" t="s">
        <v>97</v>
      </c>
      <c r="L3" s="9" t="s">
        <v>98</v>
      </c>
      <c r="M3" s="213"/>
      <c r="N3" s="213"/>
    </row>
    <row r="4" spans="1:14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202" t="s">
        <v>166</v>
      </c>
      <c r="C5" s="20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13</v>
      </c>
      <c r="B6" s="16" t="s">
        <v>74</v>
      </c>
      <c r="C6" s="16" t="s">
        <v>169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14</v>
      </c>
      <c r="B7" s="16" t="s">
        <v>167</v>
      </c>
      <c r="C7" s="16" t="s">
        <v>169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221" t="s">
        <v>0</v>
      </c>
      <c r="B1" s="29" t="s">
        <v>1</v>
      </c>
      <c r="C1" s="222" t="s">
        <v>54</v>
      </c>
      <c r="D1" s="223" t="s">
        <v>380</v>
      </c>
      <c r="E1" s="223"/>
      <c r="F1" s="223"/>
      <c r="G1" s="223"/>
      <c r="H1" s="223" t="s">
        <v>381</v>
      </c>
      <c r="I1" s="223"/>
      <c r="J1" s="223"/>
      <c r="K1" s="223"/>
      <c r="L1" s="224" t="s">
        <v>391</v>
      </c>
      <c r="M1" s="225"/>
      <c r="N1" s="225"/>
      <c r="O1" s="226"/>
      <c r="P1" s="218" t="s">
        <v>382</v>
      </c>
      <c r="Q1" s="218"/>
      <c r="R1" s="218"/>
      <c r="S1" s="218"/>
      <c r="T1" s="218" t="s">
        <v>383</v>
      </c>
      <c r="U1" s="219"/>
      <c r="V1" s="219"/>
      <c r="W1" s="219"/>
    </row>
    <row r="2" spans="1:23" ht="22.5">
      <c r="A2" s="221"/>
      <c r="B2" s="29" t="s">
        <v>2</v>
      </c>
      <c r="C2" s="222"/>
      <c r="D2" s="30" t="s">
        <v>96</v>
      </c>
      <c r="E2" s="30" t="s">
        <v>97</v>
      </c>
      <c r="F2" s="30" t="s">
        <v>173</v>
      </c>
      <c r="G2" s="30" t="s">
        <v>98</v>
      </c>
      <c r="H2" s="30" t="s">
        <v>96</v>
      </c>
      <c r="I2" s="30" t="s">
        <v>97</v>
      </c>
      <c r="J2" s="30" t="s">
        <v>173</v>
      </c>
      <c r="K2" s="30" t="s">
        <v>98</v>
      </c>
      <c r="L2" s="30" t="s">
        <v>96</v>
      </c>
      <c r="M2" s="30" t="s">
        <v>97</v>
      </c>
      <c r="N2" s="30" t="s">
        <v>173</v>
      </c>
      <c r="O2" s="30" t="s">
        <v>98</v>
      </c>
      <c r="P2" s="30" t="s">
        <v>96</v>
      </c>
      <c r="Q2" s="30" t="s">
        <v>97</v>
      </c>
      <c r="R2" s="30" t="s">
        <v>173</v>
      </c>
      <c r="S2" s="30" t="s">
        <v>98</v>
      </c>
      <c r="T2" s="30" t="s">
        <v>96</v>
      </c>
      <c r="U2" s="31" t="s">
        <v>97</v>
      </c>
      <c r="V2" s="30" t="s">
        <v>173</v>
      </c>
      <c r="W2" s="30" t="s">
        <v>98</v>
      </c>
    </row>
    <row r="3" spans="1:23">
      <c r="A3" s="27" t="s">
        <v>7</v>
      </c>
      <c r="B3" s="27" t="s">
        <v>43</v>
      </c>
      <c r="C3" s="27" t="s">
        <v>100</v>
      </c>
      <c r="D3" s="27" t="s">
        <v>104</v>
      </c>
      <c r="E3" s="27" t="s">
        <v>51</v>
      </c>
      <c r="F3" s="27" t="s">
        <v>113</v>
      </c>
      <c r="G3" s="27" t="s">
        <v>113</v>
      </c>
      <c r="H3" s="27" t="s">
        <v>145</v>
      </c>
      <c r="I3" s="27" t="s">
        <v>123</v>
      </c>
      <c r="J3" s="27" t="s">
        <v>126</v>
      </c>
      <c r="K3" s="27" t="s">
        <v>128</v>
      </c>
      <c r="L3" s="27" t="s">
        <v>133</v>
      </c>
      <c r="M3" s="27" t="s">
        <v>135</v>
      </c>
      <c r="N3" s="27" t="s">
        <v>136</v>
      </c>
      <c r="O3" s="27" t="s">
        <v>142</v>
      </c>
      <c r="P3" s="27" t="s">
        <v>52</v>
      </c>
      <c r="Q3" s="27" t="s">
        <v>123</v>
      </c>
      <c r="R3" s="27" t="s">
        <v>376</v>
      </c>
      <c r="S3" s="27" t="s">
        <v>126</v>
      </c>
      <c r="T3" s="27" t="s">
        <v>128</v>
      </c>
      <c r="U3" s="27" t="s">
        <v>384</v>
      </c>
      <c r="V3" s="27" t="s">
        <v>269</v>
      </c>
      <c r="W3" s="27" t="s">
        <v>335</v>
      </c>
    </row>
    <row r="4" spans="1:23">
      <c r="A4" s="220" t="s">
        <v>99</v>
      </c>
      <c r="B4" s="220"/>
      <c r="C4" s="220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>
      <c r="A5" s="33">
        <v>1</v>
      </c>
      <c r="B5" s="202" t="s">
        <v>25</v>
      </c>
      <c r="C5" s="202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>
      <c r="A6" s="34" t="s">
        <v>14</v>
      </c>
      <c r="B6" s="35" t="s">
        <v>262</v>
      </c>
      <c r="C6" s="7" t="s">
        <v>313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>
      <c r="A7" s="33" t="s">
        <v>43</v>
      </c>
      <c r="B7" s="202" t="s">
        <v>385</v>
      </c>
      <c r="C7" s="202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>
      <c r="A8" s="34" t="s">
        <v>18</v>
      </c>
      <c r="B8" s="37" t="s">
        <v>386</v>
      </c>
      <c r="C8" s="7" t="s">
        <v>313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>
      <c r="A9" s="34" t="s">
        <v>19</v>
      </c>
      <c r="B9" s="37" t="s">
        <v>387</v>
      </c>
      <c r="C9" s="7" t="s">
        <v>313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>
      <c r="A10" s="47" t="s">
        <v>100</v>
      </c>
      <c r="B10" s="26" t="s">
        <v>27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>
      <c r="A11" s="28" t="s">
        <v>388</v>
      </c>
      <c r="B11" s="37" t="s">
        <v>389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>
      <c r="A12" s="33" t="s">
        <v>100</v>
      </c>
      <c r="B12" s="202" t="s">
        <v>29</v>
      </c>
      <c r="C12" s="202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>
      <c r="A13" s="34" t="s">
        <v>101</v>
      </c>
      <c r="B13" s="41" t="s">
        <v>46</v>
      </c>
      <c r="C13" s="7" t="s">
        <v>313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>
      <c r="A14" s="47" t="s">
        <v>52</v>
      </c>
      <c r="B14" s="214" t="s">
        <v>34</v>
      </c>
      <c r="C14" s="215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>
      <c r="A15" s="212" t="s">
        <v>72</v>
      </c>
      <c r="B15" s="37" t="s">
        <v>390</v>
      </c>
      <c r="C15" s="7" t="s">
        <v>313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>
      <c r="A16" s="216"/>
      <c r="B16" s="37" t="s">
        <v>281</v>
      </c>
      <c r="C16" s="7" t="s">
        <v>313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>
      <c r="A17" s="216"/>
      <c r="B17" s="37" t="s">
        <v>282</v>
      </c>
      <c r="C17" s="7" t="s">
        <v>313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>
      <c r="A18" s="217"/>
      <c r="B18" s="37" t="s">
        <v>283</v>
      </c>
      <c r="C18" s="7" t="s">
        <v>313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2018-05-14T11:30:34Z</cp:lastPrinted>
  <dcterms:created xsi:type="dcterms:W3CDTF">2012-05-22T08:33:39Z</dcterms:created>
  <dcterms:modified xsi:type="dcterms:W3CDTF">2019-03-01T04:18:58Z</dcterms:modified>
</cp:coreProperties>
</file>