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800" windowHeight="12435"/>
  </bookViews>
  <sheets>
    <sheet name="15.09." sheetId="1" r:id="rId1"/>
  </sheets>
  <definedNames>
    <definedName name="LAST_CELL" localSheetId="0">'15.09.'!#REF!</definedName>
    <definedName name="_xlnm.Print_Titles" localSheetId="0">'15.09.'!$4:$4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J46" i="1"/>
  <c r="I46" i="1"/>
  <c r="H46" i="1"/>
  <c r="H48" i="1"/>
  <c r="J71" i="1"/>
  <c r="J73" i="1"/>
  <c r="J74" i="1"/>
  <c r="C56" i="1"/>
  <c r="H71" i="1" l="1"/>
  <c r="H72" i="1"/>
  <c r="H73" i="1"/>
  <c r="H74" i="1"/>
  <c r="B56" i="1" l="1"/>
  <c r="B39" i="1"/>
  <c r="J7" i="1" l="1"/>
  <c r="J9" i="1"/>
  <c r="J10" i="1"/>
  <c r="J11" i="1"/>
  <c r="J12" i="1"/>
  <c r="J13" i="1"/>
  <c r="J14" i="1"/>
  <c r="J15" i="1"/>
  <c r="J16" i="1"/>
  <c r="J17" i="1"/>
  <c r="J18" i="1"/>
  <c r="J19" i="1"/>
  <c r="J21" i="1"/>
  <c r="J22" i="1"/>
  <c r="J23" i="1"/>
  <c r="J24" i="1"/>
  <c r="J26" i="1"/>
  <c r="J28" i="1"/>
  <c r="J29" i="1"/>
  <c r="J31" i="1"/>
  <c r="J32" i="1"/>
  <c r="J34" i="1"/>
  <c r="J40" i="1"/>
  <c r="J41" i="1"/>
  <c r="J42" i="1"/>
  <c r="J43" i="1"/>
  <c r="J44" i="1"/>
  <c r="J45" i="1"/>
  <c r="J47" i="1"/>
  <c r="J48" i="1"/>
  <c r="J50" i="1"/>
  <c r="J51" i="1"/>
  <c r="J52" i="1"/>
  <c r="J53" i="1"/>
  <c r="J54" i="1"/>
  <c r="J55" i="1"/>
  <c r="J57" i="1"/>
  <c r="J58" i="1"/>
  <c r="J60" i="1"/>
  <c r="J61" i="1"/>
  <c r="J62" i="1"/>
  <c r="J63" i="1"/>
  <c r="J67" i="1"/>
  <c r="J68" i="1"/>
  <c r="J69" i="1"/>
  <c r="J70" i="1"/>
  <c r="I7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6" i="1"/>
  <c r="I28" i="1"/>
  <c r="I31" i="1"/>
  <c r="I32" i="1"/>
  <c r="I34" i="1"/>
  <c r="I36" i="1"/>
  <c r="I40" i="1"/>
  <c r="I41" i="1"/>
  <c r="I42" i="1"/>
  <c r="I43" i="1"/>
  <c r="I44" i="1"/>
  <c r="I45" i="1"/>
  <c r="I47" i="1"/>
  <c r="I48" i="1"/>
  <c r="I50" i="1"/>
  <c r="I51" i="1"/>
  <c r="I52" i="1"/>
  <c r="I53" i="1"/>
  <c r="I54" i="1"/>
  <c r="I55" i="1"/>
  <c r="I57" i="1"/>
  <c r="I58" i="1"/>
  <c r="I60" i="1"/>
  <c r="I61" i="1"/>
  <c r="I62" i="1"/>
  <c r="I63" i="1"/>
  <c r="I64" i="1"/>
  <c r="I67" i="1"/>
  <c r="I68" i="1"/>
  <c r="I69" i="1"/>
  <c r="I70" i="1"/>
  <c r="I71" i="1"/>
  <c r="I72" i="1"/>
  <c r="I73" i="1"/>
  <c r="I74" i="1"/>
  <c r="H7" i="1"/>
  <c r="H9" i="1"/>
  <c r="H10" i="1"/>
  <c r="H11" i="1"/>
  <c r="H12" i="1"/>
  <c r="H13" i="1"/>
  <c r="H14" i="1"/>
  <c r="H15" i="1"/>
  <c r="H16" i="1"/>
  <c r="H17" i="1"/>
  <c r="H18" i="1"/>
  <c r="H19" i="1"/>
  <c r="H21" i="1"/>
  <c r="H22" i="1"/>
  <c r="H23" i="1"/>
  <c r="H24" i="1"/>
  <c r="H26" i="1"/>
  <c r="H28" i="1"/>
  <c r="H29" i="1"/>
  <c r="H31" i="1"/>
  <c r="H32" i="1"/>
  <c r="H34" i="1"/>
  <c r="H35" i="1"/>
  <c r="H36" i="1"/>
  <c r="H40" i="1"/>
  <c r="H41" i="1"/>
  <c r="H42" i="1"/>
  <c r="H43" i="1"/>
  <c r="H44" i="1"/>
  <c r="H45" i="1"/>
  <c r="H47" i="1"/>
  <c r="H50" i="1"/>
  <c r="H51" i="1"/>
  <c r="H52" i="1"/>
  <c r="H53" i="1"/>
  <c r="H54" i="1"/>
  <c r="H55" i="1"/>
  <c r="H57" i="1"/>
  <c r="H58" i="1"/>
  <c r="H60" i="1"/>
  <c r="H61" i="1"/>
  <c r="H62" i="1"/>
  <c r="H63" i="1"/>
  <c r="H67" i="1"/>
  <c r="H68" i="1"/>
  <c r="H69" i="1"/>
  <c r="H70" i="1"/>
  <c r="G7" i="1"/>
  <c r="G9" i="1"/>
  <c r="G10" i="1"/>
  <c r="G11" i="1"/>
  <c r="G12" i="1"/>
  <c r="G13" i="1"/>
  <c r="G14" i="1"/>
  <c r="G15" i="1"/>
  <c r="G16" i="1"/>
  <c r="G17" i="1"/>
  <c r="G18" i="1"/>
  <c r="G19" i="1"/>
  <c r="G21" i="1"/>
  <c r="G22" i="1"/>
  <c r="G23" i="1"/>
  <c r="G24" i="1"/>
  <c r="G26" i="1"/>
  <c r="G28" i="1"/>
  <c r="G29" i="1"/>
  <c r="G31" i="1"/>
  <c r="G32" i="1"/>
  <c r="G34" i="1"/>
  <c r="G35" i="1"/>
  <c r="G36" i="1"/>
  <c r="G37" i="1"/>
  <c r="G40" i="1"/>
  <c r="G41" i="1"/>
  <c r="G42" i="1"/>
  <c r="G43" i="1"/>
  <c r="G44" i="1"/>
  <c r="G45" i="1"/>
  <c r="G47" i="1"/>
  <c r="G48" i="1"/>
  <c r="G50" i="1"/>
  <c r="G51" i="1"/>
  <c r="G52" i="1"/>
  <c r="G53" i="1"/>
  <c r="G54" i="1"/>
  <c r="G55" i="1"/>
  <c r="G57" i="1"/>
  <c r="G58" i="1"/>
  <c r="G60" i="1"/>
  <c r="G61" i="1"/>
  <c r="G62" i="1"/>
  <c r="G63" i="1"/>
  <c r="G64" i="1"/>
  <c r="G67" i="1"/>
  <c r="G68" i="1"/>
  <c r="G69" i="1"/>
  <c r="G70" i="1"/>
  <c r="G71" i="1"/>
  <c r="G72" i="1"/>
  <c r="G73" i="1"/>
  <c r="G74" i="1"/>
  <c r="D33" i="1" l="1"/>
  <c r="E33" i="1"/>
  <c r="F33" i="1"/>
  <c r="C33" i="1" l="1"/>
  <c r="J33" i="1" s="1"/>
  <c r="D39" i="1"/>
  <c r="E39" i="1"/>
  <c r="F39" i="1"/>
  <c r="C39" i="1"/>
  <c r="I33" i="1" l="1"/>
  <c r="J39" i="1"/>
  <c r="G39" i="1"/>
  <c r="I39" i="1"/>
  <c r="H39" i="1"/>
  <c r="B59" i="1"/>
  <c r="B33" i="1"/>
  <c r="H33" i="1" l="1"/>
  <c r="G33" i="1"/>
  <c r="C59" i="1"/>
  <c r="B66" i="1" l="1"/>
  <c r="B65" i="1" s="1"/>
  <c r="B27" i="1"/>
  <c r="C20" i="1" l="1"/>
  <c r="B20" i="1"/>
  <c r="C66" i="1" l="1"/>
  <c r="C65" i="1" s="1"/>
  <c r="C49" i="1"/>
  <c r="C30" i="1"/>
  <c r="C27" i="1"/>
  <c r="B49" i="1"/>
  <c r="B38" i="1" s="1"/>
  <c r="B30" i="1"/>
  <c r="B25" i="1" s="1"/>
  <c r="B8" i="1" s="1"/>
  <c r="C38" i="1" l="1"/>
  <c r="C25" i="1"/>
  <c r="C8" i="1" s="1"/>
  <c r="E66" i="1"/>
  <c r="F66" i="1"/>
  <c r="C6" i="1" l="1"/>
  <c r="C75" i="1" s="1"/>
  <c r="B6" i="1"/>
  <c r="B75" i="1" s="1"/>
  <c r="E65" i="1" l="1"/>
  <c r="F65" i="1"/>
  <c r="D66" i="1"/>
  <c r="D65" i="1" l="1"/>
  <c r="I66" i="1"/>
  <c r="J66" i="1"/>
  <c r="H66" i="1"/>
  <c r="G66" i="1"/>
  <c r="E20" i="1"/>
  <c r="F20" i="1"/>
  <c r="D20" i="1"/>
  <c r="I20" i="1" l="1"/>
  <c r="G20" i="1"/>
  <c r="J20" i="1"/>
  <c r="H20" i="1"/>
  <c r="J65" i="1"/>
  <c r="H65" i="1"/>
  <c r="G65" i="1"/>
  <c r="I65" i="1"/>
  <c r="F59" i="1"/>
  <c r="E59" i="1"/>
  <c r="D59" i="1"/>
  <c r="F49" i="1"/>
  <c r="E49" i="1"/>
  <c r="D49" i="1"/>
  <c r="F30" i="1"/>
  <c r="E30" i="1"/>
  <c r="D30" i="1"/>
  <c r="F27" i="1"/>
  <c r="E27" i="1"/>
  <c r="D27" i="1"/>
  <c r="I27" i="1" l="1"/>
  <c r="G27" i="1"/>
  <c r="J27" i="1"/>
  <c r="H27" i="1"/>
  <c r="G59" i="1"/>
  <c r="I59" i="1"/>
  <c r="J59" i="1"/>
  <c r="H59" i="1"/>
  <c r="J49" i="1"/>
  <c r="H49" i="1"/>
  <c r="G49" i="1"/>
  <c r="I49" i="1"/>
  <c r="J30" i="1"/>
  <c r="H30" i="1"/>
  <c r="I30" i="1"/>
  <c r="G30" i="1"/>
  <c r="F25" i="1"/>
  <c r="F8" i="1" s="1"/>
  <c r="E25" i="1"/>
  <c r="E8" i="1" s="1"/>
  <c r="D25" i="1"/>
  <c r="E56" i="1"/>
  <c r="F56" i="1"/>
  <c r="D56" i="1"/>
  <c r="J56" i="1" l="1"/>
  <c r="H56" i="1"/>
  <c r="G56" i="1"/>
  <c r="I56" i="1"/>
  <c r="D8" i="1"/>
  <c r="J25" i="1"/>
  <c r="H25" i="1"/>
  <c r="I25" i="1"/>
  <c r="G25" i="1"/>
  <c r="D38" i="1"/>
  <c r="F38" i="1"/>
  <c r="E38" i="1"/>
  <c r="E6" i="1" s="1"/>
  <c r="D6" i="1" l="1"/>
  <c r="J38" i="1"/>
  <c r="G38" i="1"/>
  <c r="I38" i="1"/>
  <c r="H38" i="1"/>
  <c r="H8" i="1"/>
  <c r="I8" i="1"/>
  <c r="G8" i="1"/>
  <c r="J8" i="1"/>
  <c r="F6" i="1"/>
  <c r="E75" i="1"/>
  <c r="D75" i="1"/>
  <c r="G75" i="1" l="1"/>
  <c r="I75" i="1"/>
  <c r="J75" i="1"/>
  <c r="H75" i="1"/>
  <c r="G6" i="1"/>
  <c r="I6" i="1"/>
  <c r="J6" i="1"/>
  <c r="H6" i="1"/>
  <c r="F75" i="1"/>
</calcChain>
</file>

<file path=xl/sharedStrings.xml><?xml version="1.0" encoding="utf-8"?>
<sst xmlns="http://schemas.openxmlformats.org/spreadsheetml/2006/main" count="83" uniqueCount="81">
  <si>
    <t xml:space="preserve">Наименование </t>
  </si>
  <si>
    <t>НАЛОГОВЫЕ И НЕНАЛОГОВЫЕ ДОХОДЫ</t>
  </si>
  <si>
    <t>НАЛОГИ НА ПРИБЫЛЬ, ДОХОДЫ</t>
  </si>
  <si>
    <t>НАЛОГОВЫЕ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</si>
  <si>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</si>
  <si>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</si>
  <si>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</si>
  <si>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</si>
  <si>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</si>
  <si>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</si>
  <si>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</si>
  <si>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</si>
  <si>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</si>
  <si>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</si>
  <si>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</si>
  <si>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</si>
  <si>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</si>
  <si>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</si>
  <si>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</si>
  <si>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</si>
  <si>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</si>
  <si>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</si>
  <si>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</si>
  <si>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</si>
  <si>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Земельный налог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</si>
  <si>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</si>
  <si>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</si>
  <si>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</si>
  <si>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</si>
  <si>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</si>
  <si>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</si>
  <si>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</si>
  <si>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</si>
  <si>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</si>
  <si>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</si>
  <si>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</si>
  <si>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</si>
  <si>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</si>
  <si>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</si>
  <si>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</si>
  <si>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</si>
  <si>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</si>
  <si>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</si>
  <si>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</si>
  <si>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</si>
  <si>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</si>
  <si>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 бюджетов городских округов</t>
  </si>
  <si>
    <t xml:space="preserve">Прочие доходы от компенсации затрат  бюджетов городских округов 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</si>
  <si>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</si>
  <si>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</si>
  <si>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</si>
  <si>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</si>
  <si>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</si>
  <si>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</si>
  <si>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</si>
  <si>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</si>
  <si>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</si>
  <si>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</si>
  <si>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</si>
  <si>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</si>
  <si>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</si>
  <si>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Единый налог на вмененный доход для отдельных видов деятельности</t>
  </si>
  <si>
    <t>Прочие неналоговые доходы</t>
  </si>
  <si>
    <t xml:space="preserve">Прочие безвозмездные поступления 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</si>
  <si>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</si>
  <si>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</si>
  <si>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Государственная пошлина за выдачу разрешения на установку рекламной конструкции</t>
  </si>
  <si>
    <t xml:space="preserve">Задолженность и перерасчеты по отмененным налогам, сборам и иным обязательным платежам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</si>
  <si>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</si>
  <si>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</si>
  <si>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отношение,%</t>
  </si>
  <si>
    <t xml:space="preserve"> 2024 год  (Проект), руб.</t>
  </si>
  <si>
    <t xml:space="preserve"> 2025 год  (Проект), руб.</t>
  </si>
  <si>
    <t>отклонение, руб.</t>
  </si>
  <si>
    <t xml:space="preserve"> 2022 год               (Отчет), руб.</t>
  </si>
  <si>
    <t>2023 год             (Оценка), руб.</t>
  </si>
  <si>
    <t xml:space="preserve"> 2026 год  (Проект), руб.</t>
  </si>
  <si>
    <t xml:space="preserve">Сравнение плана 2024 года с отчетом за 2022 год </t>
  </si>
  <si>
    <t xml:space="preserve">Сравнение плана 2024 года с оценкой за 2023 год 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</si>
  <si>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</si>
  <si>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Сведения о доходах бюджета  города Нефтеюганска по видам доходов на 2024 год и плановый период 2025 и 2026 годов в сравнении с ожидаемым исполнением за 2023 год и отчетом за 2022 год                                                                            по показателям классификации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</si>
</sst>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?"/>
    <numFmt numFmtId="166" formatCode="_-* #,##0\ _F_-;\-* #,##0\ _F_-;_-* &quot;-&quot;\ _F_-;_-@_-"/>
    <numFmt numFmtId="167" formatCode="_-* #,##0.00\ _F_-;\-* #,##0.00\ _F_-;_-* &quot;-&quot;??\ _F_-;_-@_-"/>
    <numFmt numFmtId="168" formatCode="#,##0.0"/>
  </numFmts>
  <fonts count="9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Arial Cyr"/>
      <charset val="204"/>
    </font>
    <font>
      <sz val="8"/>
      <name val="Helvetica-Narrow"/>
    </font>
    <font>
      <sz val="8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7" fillId="0" borderId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165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/>
    </xf>
    <xf numFmtId="168" fontId="3" fillId="0" borderId="1" xfId="0" applyNumberFormat="1" applyFont="1" applyFill="1" applyBorder="1" applyAlignment="1" applyProtection="1">
      <alignment horizontal="center" vertical="center" wrapText="1"/>
    </xf>
    <xf numFmtId="168" fontId="1" fillId="0" borderId="1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Тысячи [0]_Example " xfId="3"/>
    <cellStyle name="Тысячи_Example 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5"/>
  <sheetViews>
    <sheetView showGridLines="0" tabSelected="1" topLeftCell="A56" zoomScale="90" zoomScaleNormal="90" workbookViewId="0">
      <pane xSplit="1" topLeftCell="B1" activePane="topRight" state="frozen"/>
      <selection pane="topRight" activeCell="H26" sqref="H26"/>
    </sheetView>
  </sheetViews>
  <sheetFormatPr defaultColWidth="9.140625" defaultRowHeight="12.75" customHeight="1" outlineLevelRow="7"/>
  <cols>
    <col min="1" max="1" width="81.42578125" style="19" customWidth="1"/>
    <col min="2" max="4" width="20" style="18" customWidth="1"/>
    <col min="5" max="7" width="21.42578125" style="18" customWidth="1"/>
    <col min="8" max="8" width="18.140625" style="18" customWidth="1"/>
    <col min="9" max="9" width="21.42578125" style="18" customWidth="1"/>
    <col min="10" max="10" width="16.42578125" style="18" customWidth="1"/>
    <col min="11" max="16384" width="9.140625" style="3"/>
  </cols>
  <sheetData>
    <row r="1" spans="1:10" ht="15.75">
      <c r="A1" s="2"/>
      <c r="B1" s="1"/>
      <c r="C1" s="1"/>
      <c r="D1" s="1"/>
      <c r="E1" s="1"/>
      <c r="F1" s="1"/>
      <c r="G1" s="1"/>
      <c r="H1" s="1"/>
      <c r="I1" s="1"/>
      <c r="J1" s="1"/>
    </row>
    <row r="2" spans="1:10" ht="50.25" customHeight="1">
      <c r="A2" s="28" t="s">
        <v>80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8.75">
      <c r="A3" s="2"/>
      <c r="B3" s="4"/>
      <c r="C3" s="4"/>
      <c r="D3" s="4"/>
      <c r="E3" s="4"/>
      <c r="F3" s="20"/>
      <c r="G3" s="20"/>
      <c r="H3" s="20"/>
      <c r="I3" s="20"/>
      <c r="J3" s="20"/>
    </row>
    <row r="4" spans="1:10" ht="46.5" customHeight="1">
      <c r="A4" s="5" t="s">
        <v>0</v>
      </c>
      <c r="B4" s="29" t="s">
        <v>74</v>
      </c>
      <c r="C4" s="29" t="s">
        <v>75</v>
      </c>
      <c r="D4" s="29" t="s">
        <v>71</v>
      </c>
      <c r="E4" s="29" t="s">
        <v>72</v>
      </c>
      <c r="F4" s="29" t="s">
        <v>76</v>
      </c>
      <c r="G4" s="26" t="s">
        <v>77</v>
      </c>
      <c r="H4" s="27"/>
      <c r="I4" s="26" t="s">
        <v>78</v>
      </c>
      <c r="J4" s="27"/>
    </row>
    <row r="5" spans="1:10" ht="26.25" customHeight="1">
      <c r="A5" s="5"/>
      <c r="B5" s="30"/>
      <c r="C5" s="30"/>
      <c r="D5" s="30"/>
      <c r="E5" s="30"/>
      <c r="F5" s="30"/>
      <c r="G5" s="21" t="s">
        <v>73</v>
      </c>
      <c r="H5" s="21" t="s">
        <v>70</v>
      </c>
      <c r="I5" s="21" t="s">
        <v>73</v>
      </c>
      <c r="J5" s="21" t="s">
        <v>70</v>
      </c>
    </row>
    <row r="6" spans="1:10" ht="23.25" customHeight="1" collapsed="1">
      <c r="A6" s="6" t="s">
        <v>1</v>
      </c>
      <c r="B6" s="7">
        <f>B8+B38</f>
        <v>5042752493.8600006</v>
      </c>
      <c r="C6" s="7">
        <f>C8+C38</f>
        <v>5322084275</v>
      </c>
      <c r="D6" s="7">
        <f>D8+D38</f>
        <v>5118262912</v>
      </c>
      <c r="E6" s="7">
        <f>E8+E38</f>
        <v>5159658512</v>
      </c>
      <c r="F6" s="7">
        <f>F8+F38</f>
        <v>5281201912</v>
      </c>
      <c r="G6" s="7">
        <f>D6-B6</f>
        <v>75510418.13999939</v>
      </c>
      <c r="H6" s="24">
        <f>D6/B6*100</f>
        <v>101.4974048048549</v>
      </c>
      <c r="I6" s="7">
        <f>D6-C6</f>
        <v>-203821363</v>
      </c>
      <c r="J6" s="24">
        <f>D6/C6*100</f>
        <v>96.170271786987058</v>
      </c>
    </row>
    <row r="7" spans="1:10" ht="15.75" hidden="1" outlineLevel="1">
      <c r="A7" s="6" t="s">
        <v>2</v>
      </c>
      <c r="B7" s="7">
        <v>1409870497.97</v>
      </c>
      <c r="C7" s="7">
        <v>1409870497.97</v>
      </c>
      <c r="D7" s="7">
        <v>1409870497.97</v>
      </c>
      <c r="E7" s="7">
        <v>1409870497.97</v>
      </c>
      <c r="F7" s="7">
        <v>1409870497.97</v>
      </c>
      <c r="G7" s="7">
        <f t="shared" ref="G7:G71" si="0">D7-B7</f>
        <v>0</v>
      </c>
      <c r="H7" s="24">
        <f t="shared" ref="H7:H71" si="1">D7/B7*100</f>
        <v>100</v>
      </c>
      <c r="I7" s="7">
        <f t="shared" ref="I7:I71" si="2">D7-C7</f>
        <v>0</v>
      </c>
      <c r="J7" s="24">
        <f t="shared" ref="J7:J71" si="3">D7/C7*100</f>
        <v>100</v>
      </c>
    </row>
    <row r="8" spans="1:10" ht="15.75" outlineLevel="1">
      <c r="A8" s="8" t="s">
        <v>3</v>
      </c>
      <c r="B8" s="7">
        <f>B9+B15+B20+B25+B33+B37</f>
        <v>4367667636.3100004</v>
      </c>
      <c r="C8" s="7">
        <f t="shared" ref="C8:F8" si="4">C9+C15+C20+C25+C33+C37</f>
        <v>4401697768</v>
      </c>
      <c r="D8" s="7">
        <f t="shared" si="4"/>
        <v>4592308800</v>
      </c>
      <c r="E8" s="7">
        <f t="shared" si="4"/>
        <v>4640579900</v>
      </c>
      <c r="F8" s="7">
        <f t="shared" si="4"/>
        <v>4788095500</v>
      </c>
      <c r="G8" s="7">
        <f t="shared" si="0"/>
        <v>224641163.68999958</v>
      </c>
      <c r="H8" s="24">
        <f t="shared" si="1"/>
        <v>105.1432751389432</v>
      </c>
      <c r="I8" s="7">
        <f t="shared" si="2"/>
        <v>190611032</v>
      </c>
      <c r="J8" s="24">
        <f t="shared" si="3"/>
        <v>104.33039799746651</v>
      </c>
    </row>
    <row r="9" spans="1:10" ht="19.5" customHeight="1" outlineLevel="2" collapsed="1">
      <c r="A9" s="9" t="s">
        <v>4</v>
      </c>
      <c r="B9" s="22">
        <v>3393116952.2600002</v>
      </c>
      <c r="C9" s="22">
        <v>3462320100</v>
      </c>
      <c r="D9" s="22">
        <v>3657729800</v>
      </c>
      <c r="E9" s="22">
        <v>3694984900</v>
      </c>
      <c r="F9" s="22">
        <v>3832842500</v>
      </c>
      <c r="G9" s="22">
        <f t="shared" si="0"/>
        <v>264612847.73999977</v>
      </c>
      <c r="H9" s="25">
        <f t="shared" si="1"/>
        <v>107.79851833765272</v>
      </c>
      <c r="I9" s="22">
        <f t="shared" si="2"/>
        <v>195409700</v>
      </c>
      <c r="J9" s="25">
        <f t="shared" si="3"/>
        <v>105.64389468206595</v>
      </c>
    </row>
    <row r="10" spans="1:10" ht="61.15" hidden="1" customHeight="1" outlineLevel="3">
      <c r="A10" s="10" t="s">
        <v>5</v>
      </c>
      <c r="B10" s="22">
        <v>1716313767.3599999</v>
      </c>
      <c r="C10" s="22">
        <v>1716313767.3599999</v>
      </c>
      <c r="D10" s="22">
        <v>1716313767.3599999</v>
      </c>
      <c r="E10" s="22">
        <v>1716313767.3599999</v>
      </c>
      <c r="F10" s="22">
        <v>1716313767.3599999</v>
      </c>
      <c r="G10" s="22">
        <f t="shared" si="0"/>
        <v>0</v>
      </c>
      <c r="H10" s="25">
        <f t="shared" si="1"/>
        <v>100</v>
      </c>
      <c r="I10" s="22">
        <f t="shared" si="2"/>
        <v>0</v>
      </c>
      <c r="J10" s="25">
        <f t="shared" si="3"/>
        <v>100</v>
      </c>
    </row>
    <row r="11" spans="1:10" ht="94.5" hidden="1" outlineLevel="3">
      <c r="A11" s="10" t="s">
        <v>6</v>
      </c>
      <c r="B11" s="22">
        <v>7763819.6100000003</v>
      </c>
      <c r="C11" s="22">
        <v>7763819.6100000003</v>
      </c>
      <c r="D11" s="22">
        <v>7763819.6100000003</v>
      </c>
      <c r="E11" s="22">
        <v>7763819.6100000003</v>
      </c>
      <c r="F11" s="22">
        <v>7763819.6100000003</v>
      </c>
      <c r="G11" s="22">
        <f t="shared" si="0"/>
        <v>0</v>
      </c>
      <c r="H11" s="25">
        <f t="shared" si="1"/>
        <v>100</v>
      </c>
      <c r="I11" s="22">
        <f t="shared" si="2"/>
        <v>0</v>
      </c>
      <c r="J11" s="25">
        <f t="shared" si="3"/>
        <v>100</v>
      </c>
    </row>
    <row r="12" spans="1:10" ht="31.5" hidden="1" outlineLevel="3">
      <c r="A12" s="9" t="s">
        <v>7</v>
      </c>
      <c r="B12" s="22">
        <v>5362479.66</v>
      </c>
      <c r="C12" s="22">
        <v>5362479.66</v>
      </c>
      <c r="D12" s="22">
        <v>5362479.66</v>
      </c>
      <c r="E12" s="22">
        <v>5362479.66</v>
      </c>
      <c r="F12" s="22">
        <v>5362479.66</v>
      </c>
      <c r="G12" s="22">
        <f t="shared" si="0"/>
        <v>0</v>
      </c>
      <c r="H12" s="25">
        <f t="shared" si="1"/>
        <v>100</v>
      </c>
      <c r="I12" s="22">
        <f t="shared" si="2"/>
        <v>0</v>
      </c>
      <c r="J12" s="25">
        <f t="shared" si="3"/>
        <v>100</v>
      </c>
    </row>
    <row r="13" spans="1:10" ht="78.75" hidden="1" outlineLevel="3">
      <c r="A13" s="10" t="s">
        <v>8</v>
      </c>
      <c r="B13" s="22">
        <v>15524058.98</v>
      </c>
      <c r="C13" s="22">
        <v>15524058.98</v>
      </c>
      <c r="D13" s="22">
        <v>15524058.98</v>
      </c>
      <c r="E13" s="22">
        <v>15524058.98</v>
      </c>
      <c r="F13" s="22">
        <v>15524058.98</v>
      </c>
      <c r="G13" s="22">
        <f t="shared" si="0"/>
        <v>0</v>
      </c>
      <c r="H13" s="25">
        <f t="shared" si="1"/>
        <v>100</v>
      </c>
      <c r="I13" s="22">
        <f t="shared" si="2"/>
        <v>0</v>
      </c>
      <c r="J13" s="25">
        <f t="shared" si="3"/>
        <v>100</v>
      </c>
    </row>
    <row r="14" spans="1:10" ht="15.75" hidden="1" customHeight="1" outlineLevel="1">
      <c r="A14" s="11" t="s">
        <v>9</v>
      </c>
      <c r="B14" s="22">
        <v>8774519.4299999997</v>
      </c>
      <c r="C14" s="22">
        <v>8192400</v>
      </c>
      <c r="D14" s="22">
        <v>8192400</v>
      </c>
      <c r="E14" s="22">
        <v>8192400</v>
      </c>
      <c r="F14" s="22">
        <v>8192400</v>
      </c>
      <c r="G14" s="22">
        <f t="shared" si="0"/>
        <v>-582119.4299999997</v>
      </c>
      <c r="H14" s="25">
        <f t="shared" si="1"/>
        <v>93.365797014367089</v>
      </c>
      <c r="I14" s="22">
        <f t="shared" si="2"/>
        <v>0</v>
      </c>
      <c r="J14" s="25">
        <f t="shared" si="3"/>
        <v>100</v>
      </c>
    </row>
    <row r="15" spans="1:10" ht="31.5" outlineLevel="2" collapsed="1">
      <c r="A15" s="9" t="s">
        <v>10</v>
      </c>
      <c r="B15" s="22">
        <v>11577422.699999999</v>
      </c>
      <c r="C15" s="22">
        <v>12259890</v>
      </c>
      <c r="D15" s="22">
        <v>13005000</v>
      </c>
      <c r="E15" s="22">
        <v>13005000</v>
      </c>
      <c r="F15" s="22">
        <v>13005000</v>
      </c>
      <c r="G15" s="22">
        <f t="shared" si="0"/>
        <v>1427577.3000000007</v>
      </c>
      <c r="H15" s="25">
        <f t="shared" si="1"/>
        <v>112.33070033799493</v>
      </c>
      <c r="I15" s="22">
        <f t="shared" si="2"/>
        <v>745110</v>
      </c>
      <c r="J15" s="25">
        <f t="shared" si="3"/>
        <v>106.0776238612255</v>
      </c>
    </row>
    <row r="16" spans="1:10" ht="63" hidden="1" outlineLevel="3">
      <c r="A16" s="9" t="s">
        <v>11</v>
      </c>
      <c r="B16" s="22"/>
      <c r="C16" s="22"/>
      <c r="D16" s="22"/>
      <c r="E16" s="22"/>
      <c r="F16" s="22"/>
      <c r="G16" s="22">
        <f t="shared" si="0"/>
        <v>0</v>
      </c>
      <c r="H16" s="25" t="e">
        <f t="shared" si="1"/>
        <v>#DIV/0!</v>
      </c>
      <c r="I16" s="22">
        <f t="shared" si="2"/>
        <v>0</v>
      </c>
      <c r="J16" s="25" t="e">
        <f t="shared" si="3"/>
        <v>#DIV/0!</v>
      </c>
    </row>
    <row r="17" spans="1:10" ht="78.75" hidden="1" outlineLevel="3">
      <c r="A17" s="10" t="s">
        <v>12</v>
      </c>
      <c r="B17" s="22"/>
      <c r="C17" s="22"/>
      <c r="D17" s="22"/>
      <c r="E17" s="22"/>
      <c r="F17" s="22"/>
      <c r="G17" s="22">
        <f t="shared" si="0"/>
        <v>0</v>
      </c>
      <c r="H17" s="25" t="e">
        <f t="shared" si="1"/>
        <v>#DIV/0!</v>
      </c>
      <c r="I17" s="22">
        <f t="shared" si="2"/>
        <v>0</v>
      </c>
      <c r="J17" s="25" t="e">
        <f t="shared" si="3"/>
        <v>#DIV/0!</v>
      </c>
    </row>
    <row r="18" spans="1:10" ht="63" hidden="1" outlineLevel="3">
      <c r="A18" s="9" t="s">
        <v>13</v>
      </c>
      <c r="B18" s="22"/>
      <c r="C18" s="22"/>
      <c r="D18" s="22"/>
      <c r="E18" s="22"/>
      <c r="F18" s="22"/>
      <c r="G18" s="22">
        <f t="shared" si="0"/>
        <v>0</v>
      </c>
      <c r="H18" s="25" t="e">
        <f t="shared" si="1"/>
        <v>#DIV/0!</v>
      </c>
      <c r="I18" s="22">
        <f t="shared" si="2"/>
        <v>0</v>
      </c>
      <c r="J18" s="25" t="e">
        <f t="shared" si="3"/>
        <v>#DIV/0!</v>
      </c>
    </row>
    <row r="19" spans="1:10" ht="63" hidden="1" outlineLevel="3">
      <c r="A19" s="9" t="s">
        <v>14</v>
      </c>
      <c r="B19" s="22"/>
      <c r="C19" s="22"/>
      <c r="D19" s="22"/>
      <c r="E19" s="22"/>
      <c r="F19" s="22"/>
      <c r="G19" s="22">
        <f t="shared" si="0"/>
        <v>0</v>
      </c>
      <c r="H19" s="25" t="e">
        <f t="shared" si="1"/>
        <v>#DIV/0!</v>
      </c>
      <c r="I19" s="22">
        <f t="shared" si="2"/>
        <v>0</v>
      </c>
      <c r="J19" s="25" t="e">
        <f t="shared" si="3"/>
        <v>#DIV/0!</v>
      </c>
    </row>
    <row r="20" spans="1:10" ht="15.75" outlineLevel="1">
      <c r="A20" s="11" t="s">
        <v>15</v>
      </c>
      <c r="B20" s="22">
        <f>B21+B23+B24+B22</f>
        <v>696115255.75999999</v>
      </c>
      <c r="C20" s="22">
        <f>C21+C23+C24+C22</f>
        <v>665805766</v>
      </c>
      <c r="D20" s="22">
        <f>D21+D23+D24</f>
        <v>659275000</v>
      </c>
      <c r="E20" s="22">
        <f>E21+E23+E24</f>
        <v>668791000</v>
      </c>
      <c r="F20" s="22">
        <f>F21+F23+F24</f>
        <v>678449000</v>
      </c>
      <c r="G20" s="22">
        <f t="shared" si="0"/>
        <v>-36840255.75999999</v>
      </c>
      <c r="H20" s="25">
        <f t="shared" si="1"/>
        <v>94.707736189493687</v>
      </c>
      <c r="I20" s="22">
        <f t="shared" si="2"/>
        <v>-6530766</v>
      </c>
      <c r="J20" s="25">
        <f t="shared" si="3"/>
        <v>99.019118437613528</v>
      </c>
    </row>
    <row r="21" spans="1:10" ht="21" customHeight="1" outlineLevel="2">
      <c r="A21" s="9" t="s">
        <v>16</v>
      </c>
      <c r="B21" s="22">
        <v>670150139.22000003</v>
      </c>
      <c r="C21" s="22">
        <v>648010135</v>
      </c>
      <c r="D21" s="22">
        <v>634575000</v>
      </c>
      <c r="E21" s="22">
        <v>644091000</v>
      </c>
      <c r="F21" s="22">
        <v>653749000</v>
      </c>
      <c r="G21" s="22">
        <f t="shared" si="0"/>
        <v>-35575139.220000029</v>
      </c>
      <c r="H21" s="25">
        <f t="shared" si="1"/>
        <v>94.691467308891916</v>
      </c>
      <c r="I21" s="22">
        <f t="shared" si="2"/>
        <v>-13435135</v>
      </c>
      <c r="J21" s="25">
        <f t="shared" si="3"/>
        <v>97.926709124696018</v>
      </c>
    </row>
    <row r="22" spans="1:10" ht="21" customHeight="1" outlineLevel="2">
      <c r="A22" s="9" t="s">
        <v>61</v>
      </c>
      <c r="B22" s="22">
        <v>1268727.43</v>
      </c>
      <c r="C22" s="22">
        <v>-1096716</v>
      </c>
      <c r="D22" s="22"/>
      <c r="E22" s="22"/>
      <c r="F22" s="22"/>
      <c r="G22" s="22">
        <f t="shared" si="0"/>
        <v>-1268727.43</v>
      </c>
      <c r="H22" s="25">
        <f t="shared" si="1"/>
        <v>0</v>
      </c>
      <c r="I22" s="22">
        <f t="shared" si="2"/>
        <v>1096716</v>
      </c>
      <c r="J22" s="25">
        <f t="shared" si="3"/>
        <v>0</v>
      </c>
    </row>
    <row r="23" spans="1:10" s="13" customFormat="1" ht="15.75" outlineLevel="3">
      <c r="A23" s="9" t="s">
        <v>17</v>
      </c>
      <c r="B23" s="22">
        <v>488658.01</v>
      </c>
      <c r="C23" s="22">
        <v>187721</v>
      </c>
      <c r="D23" s="22">
        <v>500000</v>
      </c>
      <c r="E23" s="22">
        <v>500000</v>
      </c>
      <c r="F23" s="22">
        <v>500000</v>
      </c>
      <c r="G23" s="22">
        <f t="shared" si="0"/>
        <v>11341.989999999991</v>
      </c>
      <c r="H23" s="25">
        <f t="shared" si="1"/>
        <v>102.32104862048614</v>
      </c>
      <c r="I23" s="22">
        <f t="shared" si="2"/>
        <v>312279</v>
      </c>
      <c r="J23" s="25">
        <f t="shared" si="3"/>
        <v>266.35272558744094</v>
      </c>
    </row>
    <row r="24" spans="1:10" s="13" customFormat="1" ht="31.5" outlineLevel="3">
      <c r="A24" s="9" t="s">
        <v>18</v>
      </c>
      <c r="B24" s="22">
        <v>24207731.100000001</v>
      </c>
      <c r="C24" s="22">
        <v>18704626</v>
      </c>
      <c r="D24" s="22">
        <v>24200000</v>
      </c>
      <c r="E24" s="22">
        <v>24200000</v>
      </c>
      <c r="F24" s="22">
        <v>24200000</v>
      </c>
      <c r="G24" s="22">
        <f t="shared" si="0"/>
        <v>-7731.1000000014901</v>
      </c>
      <c r="H24" s="25">
        <f t="shared" si="1"/>
        <v>99.968063508438419</v>
      </c>
      <c r="I24" s="22">
        <f t="shared" si="2"/>
        <v>5495374</v>
      </c>
      <c r="J24" s="25">
        <f t="shared" si="3"/>
        <v>129.37975878266693</v>
      </c>
    </row>
    <row r="25" spans="1:10" s="13" customFormat="1" ht="15.75" customHeight="1" outlineLevel="1">
      <c r="A25" s="14" t="s">
        <v>19</v>
      </c>
      <c r="B25" s="22">
        <f>B26+B30+B27</f>
        <v>235867712.5</v>
      </c>
      <c r="C25" s="22">
        <f t="shared" ref="C25" si="5">C26+C30+C27</f>
        <v>258868712</v>
      </c>
      <c r="D25" s="22">
        <f t="shared" ref="D25:F25" si="6">D26+D30+D27</f>
        <v>237500000</v>
      </c>
      <c r="E25" s="22">
        <f t="shared" si="6"/>
        <v>239000000</v>
      </c>
      <c r="F25" s="22">
        <f t="shared" si="6"/>
        <v>239000000</v>
      </c>
      <c r="G25" s="22">
        <f t="shared" si="0"/>
        <v>1632287.5</v>
      </c>
      <c r="H25" s="25">
        <f t="shared" si="1"/>
        <v>100.69203515932685</v>
      </c>
      <c r="I25" s="22">
        <f t="shared" si="2"/>
        <v>-21368712</v>
      </c>
      <c r="J25" s="25">
        <f t="shared" si="3"/>
        <v>91.745347734414509</v>
      </c>
    </row>
    <row r="26" spans="1:10" s="13" customFormat="1" ht="45.75" customHeight="1" outlineLevel="3">
      <c r="A26" s="9" t="s">
        <v>20</v>
      </c>
      <c r="B26" s="22">
        <v>93561129.769999996</v>
      </c>
      <c r="C26" s="22">
        <v>93580075</v>
      </c>
      <c r="D26" s="22">
        <v>95000000</v>
      </c>
      <c r="E26" s="22">
        <v>95000000</v>
      </c>
      <c r="F26" s="22">
        <v>95000000</v>
      </c>
      <c r="G26" s="22">
        <f t="shared" si="0"/>
        <v>1438870.2300000042</v>
      </c>
      <c r="H26" s="25">
        <f t="shared" si="1"/>
        <v>101.53789317587032</v>
      </c>
      <c r="I26" s="22">
        <f t="shared" si="2"/>
        <v>1419925</v>
      </c>
      <c r="J26" s="25">
        <f t="shared" si="3"/>
        <v>101.51733689035834</v>
      </c>
    </row>
    <row r="27" spans="1:10" s="13" customFormat="1" ht="21.75" customHeight="1" outlineLevel="3">
      <c r="A27" s="9" t="s">
        <v>21</v>
      </c>
      <c r="B27" s="22">
        <f>B28+B29</f>
        <v>60885443.120000005</v>
      </c>
      <c r="C27" s="22">
        <f t="shared" ref="C27" si="7">C28+C29</f>
        <v>63351913</v>
      </c>
      <c r="D27" s="22">
        <f t="shared" ref="D27:F27" si="8">D28+D29</f>
        <v>61000000</v>
      </c>
      <c r="E27" s="22">
        <f t="shared" si="8"/>
        <v>61000000</v>
      </c>
      <c r="F27" s="22">
        <f t="shared" si="8"/>
        <v>61000000</v>
      </c>
      <c r="G27" s="22">
        <f t="shared" si="0"/>
        <v>114556.87999999523</v>
      </c>
      <c r="H27" s="25">
        <f t="shared" si="1"/>
        <v>100.18815150901376</v>
      </c>
      <c r="I27" s="22">
        <f t="shared" si="2"/>
        <v>-2351913</v>
      </c>
      <c r="J27" s="25">
        <f t="shared" si="3"/>
        <v>96.287542256221997</v>
      </c>
    </row>
    <row r="28" spans="1:10" s="13" customFormat="1" ht="21.75" customHeight="1" outlineLevel="3">
      <c r="A28" s="9" t="s">
        <v>22</v>
      </c>
      <c r="B28" s="22">
        <v>24326032.34</v>
      </c>
      <c r="C28" s="22">
        <v>26791913</v>
      </c>
      <c r="D28" s="22">
        <v>25000000</v>
      </c>
      <c r="E28" s="22">
        <v>25000000</v>
      </c>
      <c r="F28" s="22">
        <v>25000000</v>
      </c>
      <c r="G28" s="22">
        <f t="shared" si="0"/>
        <v>673967.66000000015</v>
      </c>
      <c r="H28" s="25">
        <f t="shared" si="1"/>
        <v>102.77056139110601</v>
      </c>
      <c r="I28" s="22">
        <f t="shared" si="2"/>
        <v>-1791913</v>
      </c>
      <c r="J28" s="25">
        <f t="shared" si="3"/>
        <v>93.311739255050583</v>
      </c>
    </row>
    <row r="29" spans="1:10" s="13" customFormat="1" ht="21.75" customHeight="1" outlineLevel="3">
      <c r="A29" s="9" t="s">
        <v>23</v>
      </c>
      <c r="B29" s="22">
        <v>36559410.780000001</v>
      </c>
      <c r="C29" s="22">
        <v>36560000</v>
      </c>
      <c r="D29" s="22">
        <v>36000000</v>
      </c>
      <c r="E29" s="22">
        <v>36000000</v>
      </c>
      <c r="F29" s="22">
        <v>36000000</v>
      </c>
      <c r="G29" s="22">
        <f t="shared" si="0"/>
        <v>-559410.78000000119</v>
      </c>
      <c r="H29" s="25">
        <f t="shared" si="1"/>
        <v>98.469858326310799</v>
      </c>
      <c r="I29" s="22"/>
      <c r="J29" s="25">
        <f t="shared" si="3"/>
        <v>98.468271334792121</v>
      </c>
    </row>
    <row r="30" spans="1:10" s="13" customFormat="1" ht="15.75" customHeight="1" outlineLevel="2">
      <c r="A30" s="9" t="s">
        <v>24</v>
      </c>
      <c r="B30" s="22">
        <f t="shared" ref="B30:C30" si="9">B31+B32</f>
        <v>81421139.609999999</v>
      </c>
      <c r="C30" s="22">
        <f t="shared" si="9"/>
        <v>101936724</v>
      </c>
      <c r="D30" s="22">
        <f t="shared" ref="D30:F30" si="10">D31+D32</f>
        <v>81500000</v>
      </c>
      <c r="E30" s="22">
        <f t="shared" si="10"/>
        <v>83000000</v>
      </c>
      <c r="F30" s="22">
        <f t="shared" si="10"/>
        <v>83000000</v>
      </c>
      <c r="G30" s="22">
        <f t="shared" si="0"/>
        <v>78860.390000000596</v>
      </c>
      <c r="H30" s="25">
        <f t="shared" si="1"/>
        <v>100.09685493273336</v>
      </c>
      <c r="I30" s="22">
        <f t="shared" si="2"/>
        <v>-20436724</v>
      </c>
      <c r="J30" s="25">
        <f t="shared" si="3"/>
        <v>79.95155896907184</v>
      </c>
    </row>
    <row r="31" spans="1:10" s="13" customFormat="1" ht="31.5" outlineLevel="4">
      <c r="A31" s="9" t="s">
        <v>25</v>
      </c>
      <c r="B31" s="22">
        <v>65514194.340000004</v>
      </c>
      <c r="C31" s="22">
        <v>86029779</v>
      </c>
      <c r="D31" s="22">
        <v>65500000</v>
      </c>
      <c r="E31" s="22">
        <v>67000000</v>
      </c>
      <c r="F31" s="22">
        <v>67000000</v>
      </c>
      <c r="G31" s="22">
        <f t="shared" si="0"/>
        <v>-14194.340000003576</v>
      </c>
      <c r="H31" s="25">
        <f t="shared" si="1"/>
        <v>99.978333947104133</v>
      </c>
      <c r="I31" s="22">
        <f t="shared" si="2"/>
        <v>-20529779</v>
      </c>
      <c r="J31" s="25">
        <f t="shared" si="3"/>
        <v>76.13642713181909</v>
      </c>
    </row>
    <row r="32" spans="1:10" s="13" customFormat="1" ht="31.5" outlineLevel="4">
      <c r="A32" s="9" t="s">
        <v>26</v>
      </c>
      <c r="B32" s="22">
        <v>15906945.27</v>
      </c>
      <c r="C32" s="22">
        <v>15906945</v>
      </c>
      <c r="D32" s="22">
        <v>16000000</v>
      </c>
      <c r="E32" s="22">
        <v>16000000</v>
      </c>
      <c r="F32" s="22">
        <v>16000000</v>
      </c>
      <c r="G32" s="22">
        <f t="shared" si="0"/>
        <v>93054.730000000447</v>
      </c>
      <c r="H32" s="25">
        <f t="shared" si="1"/>
        <v>100.58499434316592</v>
      </c>
      <c r="I32" s="22">
        <f t="shared" si="2"/>
        <v>93055</v>
      </c>
      <c r="J32" s="25">
        <f t="shared" si="3"/>
        <v>100.58499605046727</v>
      </c>
    </row>
    <row r="33" spans="1:10" s="13" customFormat="1" ht="15.75" customHeight="1" outlineLevel="1">
      <c r="A33" s="15" t="s">
        <v>27</v>
      </c>
      <c r="B33" s="22">
        <f>B34+B36+B35</f>
        <v>30990293.09</v>
      </c>
      <c r="C33" s="22">
        <f>C34+C36+C35</f>
        <v>2443300</v>
      </c>
      <c r="D33" s="22">
        <f t="shared" ref="D33:F33" si="11">D34+D36+D35</f>
        <v>24799000</v>
      </c>
      <c r="E33" s="22">
        <f t="shared" si="11"/>
        <v>24799000</v>
      </c>
      <c r="F33" s="22">
        <f t="shared" si="11"/>
        <v>24799000</v>
      </c>
      <c r="G33" s="22">
        <f t="shared" si="0"/>
        <v>-6191293.0899999999</v>
      </c>
      <c r="H33" s="25">
        <f t="shared" si="1"/>
        <v>80.021831119764997</v>
      </c>
      <c r="I33" s="22">
        <f t="shared" si="2"/>
        <v>22355700</v>
      </c>
      <c r="J33" s="25">
        <f t="shared" si="3"/>
        <v>1014.9797405148774</v>
      </c>
    </row>
    <row r="34" spans="1:10" s="13" customFormat="1" ht="47.25" outlineLevel="3">
      <c r="A34" s="9" t="s">
        <v>28</v>
      </c>
      <c r="B34" s="22">
        <v>30932293.09</v>
      </c>
      <c r="C34" s="22">
        <v>2443300</v>
      </c>
      <c r="D34" s="22">
        <v>24799000</v>
      </c>
      <c r="E34" s="22">
        <v>24799000</v>
      </c>
      <c r="F34" s="22">
        <v>24799000</v>
      </c>
      <c r="G34" s="22">
        <f t="shared" si="0"/>
        <v>-6133293.0899999999</v>
      </c>
      <c r="H34" s="25">
        <f t="shared" si="1"/>
        <v>80.171877098944165</v>
      </c>
      <c r="I34" s="22">
        <f t="shared" si="2"/>
        <v>22355700</v>
      </c>
      <c r="J34" s="25">
        <f t="shared" si="3"/>
        <v>1014.9797405148774</v>
      </c>
    </row>
    <row r="35" spans="1:10" s="13" customFormat="1" ht="31.5" outlineLevel="3">
      <c r="A35" s="9" t="s">
        <v>66</v>
      </c>
      <c r="B35" s="22">
        <v>10000</v>
      </c>
      <c r="C35" s="22"/>
      <c r="D35" s="22"/>
      <c r="E35" s="22"/>
      <c r="F35" s="22"/>
      <c r="G35" s="22">
        <f t="shared" si="0"/>
        <v>-10000</v>
      </c>
      <c r="H35" s="25">
        <f t="shared" si="1"/>
        <v>0</v>
      </c>
      <c r="I35" s="22"/>
      <c r="J35" s="25"/>
    </row>
    <row r="36" spans="1:10" s="13" customFormat="1" ht="63.75" customHeight="1" outlineLevel="3">
      <c r="A36" s="9" t="s">
        <v>29</v>
      </c>
      <c r="B36" s="22">
        <v>48000</v>
      </c>
      <c r="C36" s="22"/>
      <c r="D36" s="22"/>
      <c r="E36" s="22"/>
      <c r="F36" s="22"/>
      <c r="G36" s="22">
        <f t="shared" si="0"/>
        <v>-48000</v>
      </c>
      <c r="H36" s="25">
        <f t="shared" si="1"/>
        <v>0</v>
      </c>
      <c r="I36" s="22">
        <f t="shared" si="2"/>
        <v>0</v>
      </c>
      <c r="J36" s="25"/>
    </row>
    <row r="37" spans="1:10" s="13" customFormat="1" ht="31.5" hidden="1" outlineLevel="3">
      <c r="A37" s="9" t="s">
        <v>67</v>
      </c>
      <c r="B37" s="22"/>
      <c r="C37" s="22"/>
      <c r="D37" s="22"/>
      <c r="E37" s="22"/>
      <c r="F37" s="22"/>
      <c r="G37" s="22">
        <f t="shared" si="0"/>
        <v>0</v>
      </c>
      <c r="H37" s="25"/>
      <c r="I37" s="22"/>
      <c r="J37" s="25"/>
    </row>
    <row r="38" spans="1:10" s="17" customFormat="1" ht="15.75" outlineLevel="7">
      <c r="A38" s="16" t="s">
        <v>30</v>
      </c>
      <c r="B38" s="7">
        <f>B39+B49+B56+B59+B63+B64</f>
        <v>675084857.54999995</v>
      </c>
      <c r="C38" s="7">
        <f>C39+C49+C56+C59+C63+C64</f>
        <v>920386507</v>
      </c>
      <c r="D38" s="7">
        <f>D39+D49+D56+D59+D63</f>
        <v>525954112</v>
      </c>
      <c r="E38" s="7">
        <f>E39+E49+E56+E59+E63</f>
        <v>519078612</v>
      </c>
      <c r="F38" s="7">
        <f>F39+F49+F56+F59+F63</f>
        <v>493106412</v>
      </c>
      <c r="G38" s="7">
        <f t="shared" si="0"/>
        <v>-149130745.54999995</v>
      </c>
      <c r="H38" s="24">
        <f t="shared" si="1"/>
        <v>77.909333340519396</v>
      </c>
      <c r="I38" s="7">
        <f t="shared" si="2"/>
        <v>-394432395</v>
      </c>
      <c r="J38" s="24">
        <f t="shared" si="3"/>
        <v>57.144917705752505</v>
      </c>
    </row>
    <row r="39" spans="1:10" s="13" customFormat="1" ht="31.5" outlineLevel="1">
      <c r="A39" s="14" t="s">
        <v>31</v>
      </c>
      <c r="B39" s="22">
        <f>SUM(B40:B48)</f>
        <v>469070989.47999996</v>
      </c>
      <c r="C39" s="22">
        <f>SUM(C40:C48)</f>
        <v>439647942</v>
      </c>
      <c r="D39" s="22">
        <f t="shared" ref="D39:F39" si="12">SUM(D40:D48)</f>
        <v>434983202</v>
      </c>
      <c r="E39" s="22">
        <f t="shared" si="12"/>
        <v>434238002</v>
      </c>
      <c r="F39" s="22">
        <f t="shared" si="12"/>
        <v>428815802</v>
      </c>
      <c r="G39" s="22">
        <f t="shared" si="0"/>
        <v>-34087787.479999959</v>
      </c>
      <c r="H39" s="25">
        <f t="shared" si="1"/>
        <v>92.732915007643342</v>
      </c>
      <c r="I39" s="22">
        <f t="shared" si="2"/>
        <v>-4664740</v>
      </c>
      <c r="J39" s="25">
        <f t="shared" si="3"/>
        <v>98.938982864612157</v>
      </c>
    </row>
    <row r="40" spans="1:10" s="13" customFormat="1" ht="50.25" customHeight="1" outlineLevel="3">
      <c r="A40" s="9" t="s">
        <v>32</v>
      </c>
      <c r="B40" s="22">
        <v>343519.24</v>
      </c>
      <c r="C40" s="22">
        <v>1925783</v>
      </c>
      <c r="D40" s="22">
        <v>1570900</v>
      </c>
      <c r="E40" s="22">
        <v>2031200</v>
      </c>
      <c r="F40" s="22">
        <v>2154000</v>
      </c>
      <c r="G40" s="22">
        <f t="shared" si="0"/>
        <v>1227380.76</v>
      </c>
      <c r="H40" s="25">
        <f t="shared" si="1"/>
        <v>457.29607459541421</v>
      </c>
      <c r="I40" s="22">
        <f t="shared" si="2"/>
        <v>-354883</v>
      </c>
      <c r="J40" s="25">
        <f t="shared" si="3"/>
        <v>81.572015123199236</v>
      </c>
    </row>
    <row r="41" spans="1:10" s="13" customFormat="1" ht="64.5" customHeight="1" outlineLevel="4">
      <c r="A41" s="10" t="s">
        <v>33</v>
      </c>
      <c r="B41" s="22">
        <v>407136365.20999998</v>
      </c>
      <c r="C41" s="22">
        <v>360000000</v>
      </c>
      <c r="D41" s="22">
        <v>364000000</v>
      </c>
      <c r="E41" s="22">
        <v>364000000</v>
      </c>
      <c r="F41" s="22">
        <v>364000000</v>
      </c>
      <c r="G41" s="22">
        <f t="shared" si="0"/>
        <v>-43136365.209999979</v>
      </c>
      <c r="H41" s="25">
        <f t="shared" si="1"/>
        <v>89.404934342391556</v>
      </c>
      <c r="I41" s="22">
        <f t="shared" si="2"/>
        <v>4000000</v>
      </c>
      <c r="J41" s="25">
        <f t="shared" si="3"/>
        <v>101.11111111111111</v>
      </c>
    </row>
    <row r="42" spans="1:10" s="13" customFormat="1" ht="63" customHeight="1" outlineLevel="4">
      <c r="A42" s="9" t="s">
        <v>34</v>
      </c>
      <c r="B42" s="22">
        <v>1073855.26</v>
      </c>
      <c r="C42" s="22">
        <v>1681562</v>
      </c>
      <c r="D42" s="22">
        <v>631280</v>
      </c>
      <c r="E42" s="22">
        <v>631280</v>
      </c>
      <c r="F42" s="22">
        <v>631280</v>
      </c>
      <c r="G42" s="22">
        <f t="shared" si="0"/>
        <v>-442575.26</v>
      </c>
      <c r="H42" s="25">
        <f t="shared" si="1"/>
        <v>58.786320979607623</v>
      </c>
      <c r="I42" s="22">
        <f t="shared" si="2"/>
        <v>-1050282</v>
      </c>
      <c r="J42" s="25">
        <f t="shared" si="3"/>
        <v>37.541286018594619</v>
      </c>
    </row>
    <row r="43" spans="1:10" s="13" customFormat="1" ht="65.25" customHeight="1" outlineLevel="4">
      <c r="A43" s="9" t="s">
        <v>60</v>
      </c>
      <c r="B43" s="22">
        <v>211688.34</v>
      </c>
      <c r="C43" s="22">
        <v>191522</v>
      </c>
      <c r="D43" s="22">
        <v>191522</v>
      </c>
      <c r="E43" s="22">
        <v>191522</v>
      </c>
      <c r="F43" s="22">
        <v>191522</v>
      </c>
      <c r="G43" s="22">
        <f t="shared" si="0"/>
        <v>-20166.339999999997</v>
      </c>
      <c r="H43" s="25">
        <f t="shared" si="1"/>
        <v>90.473570721939623</v>
      </c>
      <c r="I43" s="22">
        <f t="shared" si="2"/>
        <v>0</v>
      </c>
      <c r="J43" s="25">
        <f t="shared" si="3"/>
        <v>100</v>
      </c>
    </row>
    <row r="44" spans="1:10" s="13" customFormat="1" ht="31.5" outlineLevel="4">
      <c r="A44" s="9" t="s">
        <v>35</v>
      </c>
      <c r="B44" s="22">
        <v>51774005.310000002</v>
      </c>
      <c r="C44" s="22">
        <v>65224000</v>
      </c>
      <c r="D44" s="22">
        <v>59592000</v>
      </c>
      <c r="E44" s="22">
        <v>58484000</v>
      </c>
      <c r="F44" s="22">
        <v>52939000</v>
      </c>
      <c r="G44" s="22">
        <f t="shared" si="0"/>
        <v>7817994.6899999976</v>
      </c>
      <c r="H44" s="25">
        <f t="shared" si="1"/>
        <v>115.10023156058583</v>
      </c>
      <c r="I44" s="22">
        <f t="shared" si="2"/>
        <v>-5632000</v>
      </c>
      <c r="J44" s="25">
        <f t="shared" si="3"/>
        <v>91.365141665644543</v>
      </c>
    </row>
    <row r="45" spans="1:10" s="13" customFormat="1" ht="47.25" outlineLevel="4">
      <c r="A45" s="9" t="s">
        <v>36</v>
      </c>
      <c r="B45" s="22">
        <v>61750</v>
      </c>
      <c r="C45" s="22">
        <v>123250</v>
      </c>
      <c r="D45" s="22">
        <v>97500</v>
      </c>
      <c r="E45" s="22"/>
      <c r="F45" s="22"/>
      <c r="G45" s="22">
        <f t="shared" si="0"/>
        <v>35750</v>
      </c>
      <c r="H45" s="25">
        <f t="shared" si="1"/>
        <v>157.89473684210526</v>
      </c>
      <c r="I45" s="22">
        <f t="shared" si="2"/>
        <v>-25750</v>
      </c>
      <c r="J45" s="25">
        <f t="shared" si="3"/>
        <v>79.107505070993909</v>
      </c>
    </row>
    <row r="46" spans="1:10" s="13" customFormat="1" ht="31.5" outlineLevel="4">
      <c r="A46" s="9" t="s">
        <v>79</v>
      </c>
      <c r="B46" s="22">
        <v>70.400000000000006</v>
      </c>
      <c r="C46" s="22">
        <v>1825</v>
      </c>
      <c r="D46" s="22"/>
      <c r="E46" s="22"/>
      <c r="F46" s="22"/>
      <c r="G46" s="22">
        <f t="shared" si="0"/>
        <v>-70.400000000000006</v>
      </c>
      <c r="H46" s="25">
        <f t="shared" si="1"/>
        <v>0</v>
      </c>
      <c r="I46" s="22">
        <f t="shared" si="2"/>
        <v>-1825</v>
      </c>
      <c r="J46" s="25">
        <f t="shared" si="3"/>
        <v>0</v>
      </c>
    </row>
    <row r="47" spans="1:10" s="13" customFormat="1" ht="63" outlineLevel="4">
      <c r="A47" s="9" t="s">
        <v>37</v>
      </c>
      <c r="B47" s="22">
        <v>6413970.25</v>
      </c>
      <c r="C47" s="22">
        <v>7500000</v>
      </c>
      <c r="D47" s="22">
        <v>6000000</v>
      </c>
      <c r="E47" s="22">
        <v>6000000</v>
      </c>
      <c r="F47" s="22">
        <v>6000000</v>
      </c>
      <c r="G47" s="22">
        <f t="shared" si="0"/>
        <v>-413970.25</v>
      </c>
      <c r="H47" s="25">
        <f t="shared" si="1"/>
        <v>93.545803396889781</v>
      </c>
      <c r="I47" s="22">
        <f t="shared" si="2"/>
        <v>-1500000</v>
      </c>
      <c r="J47" s="25">
        <f t="shared" si="3"/>
        <v>80</v>
      </c>
    </row>
    <row r="48" spans="1:10" s="13" customFormat="1" ht="82.5" customHeight="1" outlineLevel="4">
      <c r="A48" s="9" t="s">
        <v>69</v>
      </c>
      <c r="B48" s="22">
        <v>2055765.47</v>
      </c>
      <c r="C48" s="22">
        <v>3000000</v>
      </c>
      <c r="D48" s="22">
        <v>2900000</v>
      </c>
      <c r="E48" s="22">
        <v>2900000</v>
      </c>
      <c r="F48" s="22">
        <v>2900000</v>
      </c>
      <c r="G48" s="22">
        <f t="shared" si="0"/>
        <v>844234.53</v>
      </c>
      <c r="H48" s="25">
        <f t="shared" si="1"/>
        <v>141.06667527594965</v>
      </c>
      <c r="I48" s="22">
        <f t="shared" si="2"/>
        <v>-100000</v>
      </c>
      <c r="J48" s="25">
        <f t="shared" si="3"/>
        <v>96.666666666666671</v>
      </c>
    </row>
    <row r="49" spans="1:10" s="13" customFormat="1" ht="28.5" customHeight="1" outlineLevel="1">
      <c r="A49" s="14" t="s">
        <v>38</v>
      </c>
      <c r="B49" s="22">
        <f t="shared" ref="B49:F49" si="13">B50</f>
        <v>12776315.35</v>
      </c>
      <c r="C49" s="22">
        <f t="shared" si="13"/>
        <v>21492867</v>
      </c>
      <c r="D49" s="22">
        <f t="shared" si="13"/>
        <v>6879210</v>
      </c>
      <c r="E49" s="22">
        <f t="shared" si="13"/>
        <v>6879210</v>
      </c>
      <c r="F49" s="22">
        <f t="shared" si="13"/>
        <v>6879210</v>
      </c>
      <c r="G49" s="22">
        <f t="shared" si="0"/>
        <v>-5897105.3499999996</v>
      </c>
      <c r="H49" s="25">
        <f t="shared" si="1"/>
        <v>53.843458082771889</v>
      </c>
      <c r="I49" s="22">
        <f t="shared" si="2"/>
        <v>-14613657</v>
      </c>
      <c r="J49" s="25">
        <f t="shared" si="3"/>
        <v>32.006944443475135</v>
      </c>
    </row>
    <row r="50" spans="1:10" s="13" customFormat="1" ht="25.5" customHeight="1" outlineLevel="2" collapsed="1">
      <c r="A50" s="9" t="s">
        <v>39</v>
      </c>
      <c r="B50" s="22">
        <v>12776315.35</v>
      </c>
      <c r="C50" s="22">
        <v>21492867</v>
      </c>
      <c r="D50" s="22">
        <v>6879210</v>
      </c>
      <c r="E50" s="22">
        <v>6879210</v>
      </c>
      <c r="F50" s="22">
        <v>6879210</v>
      </c>
      <c r="G50" s="22">
        <f t="shared" si="0"/>
        <v>-5897105.3499999996</v>
      </c>
      <c r="H50" s="25">
        <f t="shared" si="1"/>
        <v>53.843458082771889</v>
      </c>
      <c r="I50" s="22">
        <f t="shared" si="2"/>
        <v>-14613657</v>
      </c>
      <c r="J50" s="25">
        <f t="shared" si="3"/>
        <v>32.006944443475135</v>
      </c>
    </row>
    <row r="51" spans="1:10" s="13" customFormat="1" ht="27.75" hidden="1" customHeight="1" outlineLevel="3">
      <c r="A51" s="9" t="s">
        <v>40</v>
      </c>
      <c r="B51" s="22">
        <v>97077.37</v>
      </c>
      <c r="C51" s="22">
        <v>97077.37</v>
      </c>
      <c r="D51" s="22">
        <v>97077.37</v>
      </c>
      <c r="E51" s="22">
        <v>97077.37</v>
      </c>
      <c r="F51" s="22">
        <v>97077.37</v>
      </c>
      <c r="G51" s="22">
        <f t="shared" si="0"/>
        <v>0</v>
      </c>
      <c r="H51" s="25">
        <f t="shared" si="1"/>
        <v>100</v>
      </c>
      <c r="I51" s="22">
        <f t="shared" si="2"/>
        <v>0</v>
      </c>
      <c r="J51" s="25">
        <f t="shared" si="3"/>
        <v>100</v>
      </c>
    </row>
    <row r="52" spans="1:10" s="13" customFormat="1" ht="27.75" hidden="1" customHeight="1" outlineLevel="3">
      <c r="A52" s="9" t="s">
        <v>41</v>
      </c>
      <c r="B52" s="22"/>
      <c r="C52" s="22"/>
      <c r="D52" s="22"/>
      <c r="E52" s="22"/>
      <c r="F52" s="22"/>
      <c r="G52" s="22">
        <f t="shared" si="0"/>
        <v>0</v>
      </c>
      <c r="H52" s="25" t="e">
        <f t="shared" si="1"/>
        <v>#DIV/0!</v>
      </c>
      <c r="I52" s="22">
        <f t="shared" si="2"/>
        <v>0</v>
      </c>
      <c r="J52" s="25" t="e">
        <f t="shared" si="3"/>
        <v>#DIV/0!</v>
      </c>
    </row>
    <row r="53" spans="1:10" s="13" customFormat="1" ht="18.75" hidden="1" customHeight="1" outlineLevel="3">
      <c r="A53" s="9" t="s">
        <v>42</v>
      </c>
      <c r="B53" s="22">
        <v>4783367.96</v>
      </c>
      <c r="C53" s="22">
        <v>4783367.96</v>
      </c>
      <c r="D53" s="22">
        <v>4783367.96</v>
      </c>
      <c r="E53" s="22">
        <v>4783367.96</v>
      </c>
      <c r="F53" s="22">
        <v>4783367.96</v>
      </c>
      <c r="G53" s="22">
        <f t="shared" si="0"/>
        <v>0</v>
      </c>
      <c r="H53" s="25">
        <f t="shared" si="1"/>
        <v>100</v>
      </c>
      <c r="I53" s="22">
        <f t="shared" si="2"/>
        <v>0</v>
      </c>
      <c r="J53" s="25">
        <f t="shared" si="3"/>
        <v>100</v>
      </c>
    </row>
    <row r="54" spans="1:10" s="13" customFormat="1" ht="27.75" hidden="1" customHeight="1" outlineLevel="3">
      <c r="A54" s="9" t="s">
        <v>43</v>
      </c>
      <c r="B54" s="22">
        <v>2243494.91</v>
      </c>
      <c r="C54" s="22">
        <v>2243494.91</v>
      </c>
      <c r="D54" s="22">
        <v>2243494.91</v>
      </c>
      <c r="E54" s="22">
        <v>2243494.91</v>
      </c>
      <c r="F54" s="22">
        <v>2243494.91</v>
      </c>
      <c r="G54" s="22">
        <f t="shared" si="0"/>
        <v>0</v>
      </c>
      <c r="H54" s="25">
        <f t="shared" si="1"/>
        <v>100</v>
      </c>
      <c r="I54" s="22">
        <f t="shared" si="2"/>
        <v>0</v>
      </c>
      <c r="J54" s="25">
        <f t="shared" si="3"/>
        <v>100</v>
      </c>
    </row>
    <row r="55" spans="1:10" s="13" customFormat="1" ht="22.5" hidden="1" customHeight="1" outlineLevel="3">
      <c r="A55" s="9" t="s">
        <v>44</v>
      </c>
      <c r="B55" s="22">
        <v>7623.16</v>
      </c>
      <c r="C55" s="22">
        <v>7623.16</v>
      </c>
      <c r="D55" s="22">
        <v>7623.16</v>
      </c>
      <c r="E55" s="22">
        <v>7623.16</v>
      </c>
      <c r="F55" s="22">
        <v>7623.16</v>
      </c>
      <c r="G55" s="22">
        <f t="shared" si="0"/>
        <v>0</v>
      </c>
      <c r="H55" s="25">
        <f t="shared" si="1"/>
        <v>100</v>
      </c>
      <c r="I55" s="22">
        <f t="shared" si="2"/>
        <v>0</v>
      </c>
      <c r="J55" s="25">
        <f t="shared" si="3"/>
        <v>100</v>
      </c>
    </row>
    <row r="56" spans="1:10" s="13" customFormat="1" ht="32.25" customHeight="1" outlineLevel="1">
      <c r="A56" s="14" t="s">
        <v>45</v>
      </c>
      <c r="B56" s="22">
        <f>B57+B58</f>
        <v>10269055.120000001</v>
      </c>
      <c r="C56" s="22">
        <f>C57+C58</f>
        <v>11282368</v>
      </c>
      <c r="D56" s="22">
        <f t="shared" ref="D56:F56" si="14">D57+D58</f>
        <v>7513500</v>
      </c>
      <c r="E56" s="22">
        <f t="shared" si="14"/>
        <v>7513500</v>
      </c>
      <c r="F56" s="22">
        <f t="shared" si="14"/>
        <v>7513500</v>
      </c>
      <c r="G56" s="22">
        <f t="shared" si="0"/>
        <v>-2755555.120000001</v>
      </c>
      <c r="H56" s="25">
        <f t="shared" si="1"/>
        <v>73.166420008465195</v>
      </c>
      <c r="I56" s="22">
        <f t="shared" si="2"/>
        <v>-3768868</v>
      </c>
      <c r="J56" s="25">
        <f t="shared" si="3"/>
        <v>66.595062313159787</v>
      </c>
    </row>
    <row r="57" spans="1:10" s="13" customFormat="1" ht="31.5" outlineLevel="4">
      <c r="A57" s="9" t="s">
        <v>46</v>
      </c>
      <c r="B57" s="22">
        <v>8441134.5600000005</v>
      </c>
      <c r="C57" s="22">
        <v>8992214</v>
      </c>
      <c r="D57" s="22">
        <v>5479100</v>
      </c>
      <c r="E57" s="22">
        <v>5479100</v>
      </c>
      <c r="F57" s="22">
        <v>5479100</v>
      </c>
      <c r="G57" s="22">
        <f t="shared" si="0"/>
        <v>-2962034.5600000005</v>
      </c>
      <c r="H57" s="25">
        <f t="shared" si="1"/>
        <v>64.909520883173784</v>
      </c>
      <c r="I57" s="22">
        <f t="shared" si="2"/>
        <v>-3513114</v>
      </c>
      <c r="J57" s="25">
        <f t="shared" si="3"/>
        <v>60.931601494359455</v>
      </c>
    </row>
    <row r="58" spans="1:10" s="13" customFormat="1" ht="15.75" outlineLevel="4">
      <c r="A58" s="9" t="s">
        <v>47</v>
      </c>
      <c r="B58" s="22">
        <v>1827920.56</v>
      </c>
      <c r="C58" s="22">
        <v>2290154</v>
      </c>
      <c r="D58" s="22">
        <v>2034400</v>
      </c>
      <c r="E58" s="22">
        <v>2034400</v>
      </c>
      <c r="F58" s="22">
        <v>2034400</v>
      </c>
      <c r="G58" s="22">
        <f t="shared" si="0"/>
        <v>206479.43999999994</v>
      </c>
      <c r="H58" s="25">
        <f t="shared" si="1"/>
        <v>111.29586506757163</v>
      </c>
      <c r="I58" s="22">
        <f t="shared" si="2"/>
        <v>-255754</v>
      </c>
      <c r="J58" s="25">
        <f t="shared" si="3"/>
        <v>88.832454062041251</v>
      </c>
    </row>
    <row r="59" spans="1:10" s="13" customFormat="1" ht="15.75" outlineLevel="1">
      <c r="A59" s="14" t="s">
        <v>48</v>
      </c>
      <c r="B59" s="22">
        <f>SUM(B60:B62)</f>
        <v>109692822.15000001</v>
      </c>
      <c r="C59" s="22">
        <f>SUM(C60:C62)</f>
        <v>98980188</v>
      </c>
      <c r="D59" s="22">
        <f>SUM(D60:D62)</f>
        <v>60596000</v>
      </c>
      <c r="E59" s="22">
        <f>SUM(E60:E62)</f>
        <v>54539000</v>
      </c>
      <c r="F59" s="22">
        <f>SUM(F60:F62)</f>
        <v>34039000</v>
      </c>
      <c r="G59" s="22">
        <f t="shared" si="0"/>
        <v>-49096822.150000006</v>
      </c>
      <c r="H59" s="25">
        <f t="shared" si="1"/>
        <v>55.241536148224625</v>
      </c>
      <c r="I59" s="22">
        <f t="shared" si="2"/>
        <v>-38384188</v>
      </c>
      <c r="J59" s="25">
        <f t="shared" si="3"/>
        <v>61.220332295186189</v>
      </c>
    </row>
    <row r="60" spans="1:10" s="13" customFormat="1" ht="15.75" outlineLevel="3">
      <c r="A60" s="9" t="s">
        <v>49</v>
      </c>
      <c r="B60" s="22">
        <v>49994292.200000003</v>
      </c>
      <c r="C60" s="22">
        <v>60899603</v>
      </c>
      <c r="D60" s="22">
        <v>45906000</v>
      </c>
      <c r="E60" s="22">
        <v>40601000</v>
      </c>
      <c r="F60" s="22">
        <v>25252000</v>
      </c>
      <c r="G60" s="22">
        <f t="shared" si="0"/>
        <v>-4088292.200000003</v>
      </c>
      <c r="H60" s="25">
        <f t="shared" si="1"/>
        <v>91.822482087265143</v>
      </c>
      <c r="I60" s="22">
        <f t="shared" si="2"/>
        <v>-14993603</v>
      </c>
      <c r="J60" s="25">
        <f t="shared" si="3"/>
        <v>75.379801736966982</v>
      </c>
    </row>
    <row r="61" spans="1:10" s="13" customFormat="1" ht="63" outlineLevel="4">
      <c r="A61" s="10" t="s">
        <v>68</v>
      </c>
      <c r="B61" s="22">
        <v>43412068.700000003</v>
      </c>
      <c r="C61" s="22">
        <v>15167642</v>
      </c>
      <c r="D61" s="22">
        <v>7190000</v>
      </c>
      <c r="E61" s="22">
        <v>6438000</v>
      </c>
      <c r="F61" s="22">
        <v>1287000</v>
      </c>
      <c r="G61" s="22">
        <f t="shared" si="0"/>
        <v>-36222068.700000003</v>
      </c>
      <c r="H61" s="25">
        <f t="shared" si="1"/>
        <v>16.562214645163866</v>
      </c>
      <c r="I61" s="22">
        <f t="shared" si="2"/>
        <v>-7977642</v>
      </c>
      <c r="J61" s="25">
        <f t="shared" si="3"/>
        <v>47.403544994007639</v>
      </c>
    </row>
    <row r="62" spans="1:10" s="13" customFormat="1" ht="47.25" outlineLevel="4">
      <c r="A62" s="9" t="s">
        <v>50</v>
      </c>
      <c r="B62" s="22">
        <v>16286461.25</v>
      </c>
      <c r="C62" s="22">
        <v>22912943</v>
      </c>
      <c r="D62" s="22">
        <v>7500000</v>
      </c>
      <c r="E62" s="22">
        <v>7500000</v>
      </c>
      <c r="F62" s="22">
        <v>7500000</v>
      </c>
      <c r="G62" s="22">
        <f t="shared" si="0"/>
        <v>-8786461.25</v>
      </c>
      <c r="H62" s="25">
        <f t="shared" si="1"/>
        <v>46.050519415321119</v>
      </c>
      <c r="I62" s="22">
        <f t="shared" si="2"/>
        <v>-15412943</v>
      </c>
      <c r="J62" s="25">
        <f t="shared" si="3"/>
        <v>32.732591356771586</v>
      </c>
    </row>
    <row r="63" spans="1:10" s="13" customFormat="1" ht="15.75" customHeight="1" outlineLevel="1">
      <c r="A63" s="14" t="s">
        <v>51</v>
      </c>
      <c r="B63" s="22">
        <v>73322239.680000007</v>
      </c>
      <c r="C63" s="22">
        <v>348864027</v>
      </c>
      <c r="D63" s="22">
        <v>15982200</v>
      </c>
      <c r="E63" s="22">
        <v>15908900</v>
      </c>
      <c r="F63" s="22">
        <v>15858900</v>
      </c>
      <c r="G63" s="22">
        <f t="shared" si="0"/>
        <v>-57340039.680000007</v>
      </c>
      <c r="H63" s="25">
        <f t="shared" si="1"/>
        <v>21.797206508899698</v>
      </c>
      <c r="I63" s="22">
        <f t="shared" si="2"/>
        <v>-332881827</v>
      </c>
      <c r="J63" s="25">
        <f t="shared" si="3"/>
        <v>4.5812118083473248</v>
      </c>
    </row>
    <row r="64" spans="1:10" s="13" customFormat="1" ht="15.75" outlineLevel="3">
      <c r="A64" s="9" t="s">
        <v>62</v>
      </c>
      <c r="B64" s="22">
        <v>-46564.23</v>
      </c>
      <c r="C64" s="22">
        <v>119115</v>
      </c>
      <c r="D64" s="22"/>
      <c r="E64" s="22"/>
      <c r="F64" s="22"/>
      <c r="G64" s="22">
        <f t="shared" si="0"/>
        <v>46564.23</v>
      </c>
      <c r="H64" s="25"/>
      <c r="I64" s="22">
        <f t="shared" si="2"/>
        <v>-119115</v>
      </c>
      <c r="J64" s="25"/>
    </row>
    <row r="65" spans="1:10" ht="15.75">
      <c r="A65" s="12" t="s">
        <v>52</v>
      </c>
      <c r="B65" s="7">
        <f>B66+B71+B72+B73+B74</f>
        <v>7714509779.4000006</v>
      </c>
      <c r="C65" s="7">
        <f>C66+C71+C73+C74+C72</f>
        <v>11525111133.470001</v>
      </c>
      <c r="D65" s="7">
        <f>D66+D71</f>
        <v>6844688100</v>
      </c>
      <c r="E65" s="7">
        <f t="shared" ref="E65:F65" si="15">E66+E71</f>
        <v>5534147400</v>
      </c>
      <c r="F65" s="7">
        <f t="shared" si="15"/>
        <v>5204646900</v>
      </c>
      <c r="G65" s="7">
        <f t="shared" si="0"/>
        <v>-869821679.40000057</v>
      </c>
      <c r="H65" s="24">
        <f t="shared" si="1"/>
        <v>88.724861277346761</v>
      </c>
      <c r="I65" s="7">
        <f t="shared" si="2"/>
        <v>-4680423033.4700012</v>
      </c>
      <c r="J65" s="24">
        <f t="shared" si="3"/>
        <v>59.38934575756398</v>
      </c>
    </row>
    <row r="66" spans="1:10" ht="15" customHeight="1" outlineLevel="1">
      <c r="A66" s="15" t="s">
        <v>53</v>
      </c>
      <c r="B66" s="22">
        <f>B68+B69+B70+B67</f>
        <v>7838712207.6800003</v>
      </c>
      <c r="C66" s="22">
        <f>C68+C69+C70+C67</f>
        <v>11148050072.470001</v>
      </c>
      <c r="D66" s="22">
        <f>D68+D69+D70+D67</f>
        <v>6844688100</v>
      </c>
      <c r="E66" s="22">
        <f t="shared" ref="E66:F66" si="16">E68+E69+E70+E67</f>
        <v>5534147400</v>
      </c>
      <c r="F66" s="22">
        <f t="shared" si="16"/>
        <v>5204646900</v>
      </c>
      <c r="G66" s="22">
        <f t="shared" si="0"/>
        <v>-994024107.68000031</v>
      </c>
      <c r="H66" s="25">
        <f t="shared" si="1"/>
        <v>87.319038110544454</v>
      </c>
      <c r="I66" s="22">
        <f t="shared" si="2"/>
        <v>-4303361972.4700012</v>
      </c>
      <c r="J66" s="25">
        <f t="shared" si="3"/>
        <v>61.39807460053386</v>
      </c>
    </row>
    <row r="67" spans="1:10" ht="15.75" outlineLevel="2">
      <c r="A67" s="9" t="s">
        <v>54</v>
      </c>
      <c r="B67" s="22">
        <v>347904900</v>
      </c>
      <c r="C67" s="22">
        <v>290472400</v>
      </c>
      <c r="D67" s="22">
        <v>328521600</v>
      </c>
      <c r="E67" s="22"/>
      <c r="F67" s="22"/>
      <c r="G67" s="22">
        <f t="shared" si="0"/>
        <v>-19383300</v>
      </c>
      <c r="H67" s="25">
        <f t="shared" si="1"/>
        <v>94.428563667829906</v>
      </c>
      <c r="I67" s="22">
        <f t="shared" si="2"/>
        <v>38049200</v>
      </c>
      <c r="J67" s="25">
        <f t="shared" si="3"/>
        <v>113.09907585023569</v>
      </c>
    </row>
    <row r="68" spans="1:10" ht="31.5" outlineLevel="2">
      <c r="A68" s="9" t="s">
        <v>55</v>
      </c>
      <c r="B68" s="22">
        <v>3548595564.5799999</v>
      </c>
      <c r="C68" s="22">
        <v>6483010846.4700003</v>
      </c>
      <c r="D68" s="22">
        <v>2006778200</v>
      </c>
      <c r="E68" s="22">
        <v>807466800</v>
      </c>
      <c r="F68" s="22">
        <v>477441800</v>
      </c>
      <c r="G68" s="22">
        <f t="shared" si="0"/>
        <v>-1541817364.5799999</v>
      </c>
      <c r="H68" s="25">
        <f t="shared" si="1"/>
        <v>56.55133597163011</v>
      </c>
      <c r="I68" s="22">
        <f t="shared" si="2"/>
        <v>-4476232646.4700003</v>
      </c>
      <c r="J68" s="25">
        <f t="shared" si="3"/>
        <v>30.954416821509572</v>
      </c>
    </row>
    <row r="69" spans="1:10" ht="15.75" outlineLevel="2">
      <c r="A69" s="9" t="s">
        <v>56</v>
      </c>
      <c r="B69" s="22">
        <v>3832542477.7800002</v>
      </c>
      <c r="C69" s="22">
        <v>4272435600</v>
      </c>
      <c r="D69" s="22">
        <v>4408968000</v>
      </c>
      <c r="E69" s="22">
        <v>4625691600</v>
      </c>
      <c r="F69" s="22">
        <v>4626059800</v>
      </c>
      <c r="G69" s="22">
        <f t="shared" si="0"/>
        <v>576425522.21999979</v>
      </c>
      <c r="H69" s="25">
        <f t="shared" si="1"/>
        <v>115.04029050067814</v>
      </c>
      <c r="I69" s="22">
        <f t="shared" si="2"/>
        <v>136532400</v>
      </c>
      <c r="J69" s="25">
        <f t="shared" si="3"/>
        <v>103.19565729674194</v>
      </c>
    </row>
    <row r="70" spans="1:10" ht="15.75" outlineLevel="2">
      <c r="A70" s="9" t="s">
        <v>57</v>
      </c>
      <c r="B70" s="22">
        <v>109669265.31999999</v>
      </c>
      <c r="C70" s="22">
        <v>102131226</v>
      </c>
      <c r="D70" s="22">
        <v>100420300</v>
      </c>
      <c r="E70" s="22">
        <v>100989000</v>
      </c>
      <c r="F70" s="22">
        <v>101145300</v>
      </c>
      <c r="G70" s="22">
        <f t="shared" si="0"/>
        <v>-9248965.3199999928</v>
      </c>
      <c r="H70" s="25">
        <f t="shared" si="1"/>
        <v>91.566492861046555</v>
      </c>
      <c r="I70" s="22">
        <f t="shared" si="2"/>
        <v>-1710926</v>
      </c>
      <c r="J70" s="25">
        <f t="shared" si="3"/>
        <v>98.324776792555099</v>
      </c>
    </row>
    <row r="71" spans="1:10" ht="31.5" outlineLevel="2">
      <c r="A71" s="9" t="s">
        <v>58</v>
      </c>
      <c r="B71" s="22">
        <v>-24110945.16</v>
      </c>
      <c r="C71" s="22">
        <v>397571626</v>
      </c>
      <c r="D71" s="22"/>
      <c r="E71" s="22"/>
      <c r="F71" s="22"/>
      <c r="G71" s="22">
        <f t="shared" si="0"/>
        <v>24110945.16</v>
      </c>
      <c r="H71" s="25">
        <f t="shared" si="1"/>
        <v>0</v>
      </c>
      <c r="I71" s="22">
        <f t="shared" si="2"/>
        <v>-397571626</v>
      </c>
      <c r="J71" s="25">
        <f t="shared" si="3"/>
        <v>0</v>
      </c>
    </row>
    <row r="72" spans="1:10" ht="15.75" outlineLevel="2">
      <c r="A72" s="9" t="s">
        <v>63</v>
      </c>
      <c r="B72" s="22">
        <v>1500</v>
      </c>
      <c r="C72" s="22">
        <v>0</v>
      </c>
      <c r="D72" s="22"/>
      <c r="E72" s="22"/>
      <c r="F72" s="22"/>
      <c r="G72" s="22">
        <f t="shared" ref="G72:G75" si="17">D72-B72</f>
        <v>-1500</v>
      </c>
      <c r="H72" s="25">
        <f t="shared" ref="H72:H74" si="18">D72/B72*100</f>
        <v>0</v>
      </c>
      <c r="I72" s="22">
        <f t="shared" ref="I72:I75" si="19">D72-C72</f>
        <v>0</v>
      </c>
      <c r="J72" s="25"/>
    </row>
    <row r="73" spans="1:10" ht="31.5" outlineLevel="2">
      <c r="A73" s="9" t="s">
        <v>64</v>
      </c>
      <c r="B73" s="22">
        <v>492211.41</v>
      </c>
      <c r="C73" s="22">
        <v>497511</v>
      </c>
      <c r="D73" s="22"/>
      <c r="E73" s="22"/>
      <c r="F73" s="22"/>
      <c r="G73" s="22">
        <f t="shared" si="17"/>
        <v>-492211.41</v>
      </c>
      <c r="H73" s="25">
        <f t="shared" si="18"/>
        <v>0</v>
      </c>
      <c r="I73" s="22">
        <f t="shared" si="19"/>
        <v>-497511</v>
      </c>
      <c r="J73" s="25">
        <f t="shared" ref="J73:J74" si="20">D73/C73*100</f>
        <v>0</v>
      </c>
    </row>
    <row r="74" spans="1:10" ht="31.5" outlineLevel="2">
      <c r="A74" s="9" t="s">
        <v>65</v>
      </c>
      <c r="B74" s="22">
        <v>-100585194.53</v>
      </c>
      <c r="C74" s="22">
        <v>-21008076</v>
      </c>
      <c r="D74" s="22"/>
      <c r="E74" s="22"/>
      <c r="F74" s="22"/>
      <c r="G74" s="22">
        <f t="shared" si="17"/>
        <v>100585194.53</v>
      </c>
      <c r="H74" s="25">
        <f t="shared" si="18"/>
        <v>0</v>
      </c>
      <c r="I74" s="22">
        <f t="shared" si="19"/>
        <v>21008076</v>
      </c>
      <c r="J74" s="25">
        <f t="shared" si="20"/>
        <v>0</v>
      </c>
    </row>
    <row r="75" spans="1:10" ht="15.75">
      <c r="A75" s="16" t="s">
        <v>59</v>
      </c>
      <c r="B75" s="23">
        <f>B6+B65</f>
        <v>12757262273.260002</v>
      </c>
      <c r="C75" s="23">
        <f>C6+C65</f>
        <v>16847195408.470001</v>
      </c>
      <c r="D75" s="23">
        <f>D6+D65</f>
        <v>11962951012</v>
      </c>
      <c r="E75" s="23">
        <f>E6+E65</f>
        <v>10693805912</v>
      </c>
      <c r="F75" s="23">
        <f>F6+F65</f>
        <v>10485848812</v>
      </c>
      <c r="G75" s="7">
        <f t="shared" si="17"/>
        <v>-794311261.26000214</v>
      </c>
      <c r="H75" s="24">
        <f t="shared" ref="H75" si="21">D75/B75*100</f>
        <v>93.773654219487781</v>
      </c>
      <c r="I75" s="7">
        <f t="shared" si="19"/>
        <v>-4884244396.4700012</v>
      </c>
      <c r="J75" s="24">
        <f t="shared" ref="J75" si="22">D75/C75*100</f>
        <v>71.008560902579504</v>
      </c>
    </row>
  </sheetData>
  <mergeCells count="8">
    <mergeCell ref="G4:H4"/>
    <mergeCell ref="I4:J4"/>
    <mergeCell ref="A2:J2"/>
    <mergeCell ref="B4:B5"/>
    <mergeCell ref="C4:C5"/>
    <mergeCell ref="D4:D5"/>
    <mergeCell ref="E4:E5"/>
    <mergeCell ref="F4:F5"/>
  </mergeCells>
  <pageMargins left="0.15748031496062992" right="0.35433070866141736" top="0.19685039370078741" bottom="0.19685039370078741" header="0.51181102362204722" footer="0.51181102362204722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15.09.</vt:lpstr>
      <vt:lpstr>'15.09.'!Заголовки_для_печати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2023-11-09T03:56:48Z</cp:lastPrinted>
  <dcterms:created xsi:type="dcterms:W3CDTF">2020-09-23T05:47:11Z</dcterms:created>
  <dcterms:modified xsi:type="dcterms:W3CDTF">2023-11-24T05:35:23Z</dcterms:modified>
</cp:coreProperties>
</file>