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4 Исполнение бюджета\Отчет 3 квартал 2024 года\На сайт проект Постановления за 9 месяцев 2024 г\"/>
    </mc:Choice>
  </mc:AlternateContent>
  <bookViews>
    <workbookView xWindow="0" yWindow="0" windowWidth="23040" windowHeight="9096"/>
  </bookViews>
  <sheets>
    <sheet name="2024" sheetId="5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[1]доходы!#REF!</definedName>
    <definedName name="_xlnm._FilterDatabase" localSheetId="0" hidden="1">'2024'!$A$4:$II$4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гггггг" localSheetId="0">#REF!</definedName>
    <definedName name="гггггг">#REF!</definedName>
    <definedName name="елена" localSheetId="0">[1]доходы!#REF!</definedName>
    <definedName name="елена">[1]доходы!#REF!</definedName>
    <definedName name="жжжжжжжж" localSheetId="0">#REF!</definedName>
    <definedName name="жжжжжжжж">#REF!</definedName>
    <definedName name="_xlnm.Print_Titles" localSheetId="0">'2024'!$4:$4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лллллл" localSheetId="0">#REF!</definedName>
    <definedName name="лллллл">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 refMode="R1C1"/>
</workbook>
</file>

<file path=xl/calcChain.xml><?xml version="1.0" encoding="utf-8"?>
<calcChain xmlns="http://schemas.openxmlformats.org/spreadsheetml/2006/main">
  <c r="I5" i="5" l="1"/>
  <c r="H5" i="5"/>
  <c r="G5" i="5"/>
  <c r="L6" i="5" l="1"/>
  <c r="L7" i="5"/>
  <c r="L8" i="5"/>
  <c r="L9" i="5"/>
  <c r="L11" i="5"/>
  <c r="L12" i="5"/>
  <c r="L13" i="5"/>
  <c r="L14" i="5"/>
  <c r="L15" i="5"/>
  <c r="L16" i="5"/>
  <c r="L17" i="5"/>
  <c r="L18" i="5"/>
  <c r="L19" i="5"/>
  <c r="L20" i="5"/>
  <c r="L21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" i="5"/>
  <c r="J6" i="5" l="1"/>
  <c r="J7" i="5"/>
  <c r="J8" i="5"/>
  <c r="J9" i="5"/>
  <c r="J10" i="5"/>
  <c r="J11" i="5"/>
  <c r="J13" i="5"/>
  <c r="J14" i="5"/>
  <c r="J15" i="5"/>
  <c r="J16" i="5"/>
  <c r="J17" i="5"/>
  <c r="J18" i="5"/>
  <c r="J19" i="5"/>
  <c r="J20" i="5"/>
  <c r="J21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E42" i="5" l="1"/>
  <c r="D39" i="5"/>
  <c r="F26" i="5"/>
  <c r="E26" i="5"/>
  <c r="D19" i="5"/>
  <c r="D15" i="5"/>
  <c r="D6" i="5"/>
  <c r="C56" i="5" l="1"/>
  <c r="F53" i="5" l="1"/>
  <c r="E53" i="5"/>
  <c r="D53" i="5"/>
  <c r="C53" i="5"/>
  <c r="F48" i="5"/>
  <c r="E48" i="5"/>
  <c r="D48" i="5"/>
  <c r="C48" i="5"/>
  <c r="F44" i="5"/>
  <c r="E44" i="5"/>
  <c r="D44" i="5"/>
  <c r="C44" i="5"/>
  <c r="F42" i="5"/>
  <c r="D42" i="5"/>
  <c r="C42" i="5"/>
  <c r="F39" i="5"/>
  <c r="E39" i="5"/>
  <c r="C39" i="5"/>
  <c r="F33" i="5"/>
  <c r="E33" i="5"/>
  <c r="D33" i="5"/>
  <c r="C33" i="5"/>
  <c r="F31" i="5"/>
  <c r="E31" i="5"/>
  <c r="D31" i="5"/>
  <c r="C31" i="5"/>
  <c r="D26" i="5"/>
  <c r="C26" i="5"/>
  <c r="F19" i="5"/>
  <c r="E19" i="5"/>
  <c r="C19" i="5"/>
  <c r="F15" i="5"/>
  <c r="E15" i="5"/>
  <c r="C15" i="5"/>
  <c r="F6" i="5"/>
  <c r="E6" i="5"/>
  <c r="C6" i="5"/>
  <c r="D5" i="5" l="1"/>
  <c r="D56" i="5" s="1"/>
  <c r="C5" i="5"/>
  <c r="F5" i="5"/>
  <c r="F56" i="5" s="1"/>
  <c r="E5" i="5"/>
  <c r="E56" i="5" s="1"/>
  <c r="I56" i="5" l="1"/>
  <c r="J5" i="5"/>
</calcChain>
</file>

<file path=xl/sharedStrings.xml><?xml version="1.0" encoding="utf-8"?>
<sst xmlns="http://schemas.openxmlformats.org/spreadsheetml/2006/main" count="116" uniqueCount="116">
  <si>
    <t>1202</t>
  </si>
  <si>
    <t>Периодическая печать и издательства</t>
  </si>
  <si>
    <t>1201</t>
  </si>
  <si>
    <t>Телевидение и радиовещание</t>
  </si>
  <si>
    <t>1200</t>
  </si>
  <si>
    <t>СРЕДСТВА МАССОВОЙ ИНФОРМАЦИИ</t>
  </si>
  <si>
    <t>1105</t>
  </si>
  <si>
    <t>Другие вопросы в области физической культуры и спорта</t>
  </si>
  <si>
    <t>1102</t>
  </si>
  <si>
    <t>Массовый спорт</t>
  </si>
  <si>
    <t>1101</t>
  </si>
  <si>
    <t>Физическая культура</t>
  </si>
  <si>
    <t>1100</t>
  </si>
  <si>
    <t>ФИЗИЧЕСКАЯ КУЛЬТУРА И СПОРТ</t>
  </si>
  <si>
    <t>1004</t>
  </si>
  <si>
    <t>Охрана семьи и детства</t>
  </si>
  <si>
    <t>1003</t>
  </si>
  <si>
    <t>Социальное обеспечение населения</t>
  </si>
  <si>
    <t>1001</t>
  </si>
  <si>
    <t>Пенсионное обеспечение</t>
  </si>
  <si>
    <t>1000</t>
  </si>
  <si>
    <t>СОЦИАЛЬНАЯ ПОЛИТИКА</t>
  </si>
  <si>
    <t>0909</t>
  </si>
  <si>
    <t>Другие вопросы в области здравоохранения</t>
  </si>
  <si>
    <t>0900</t>
  </si>
  <si>
    <t>ЗДРАВООХРАНЕНИЕ</t>
  </si>
  <si>
    <t>0804</t>
  </si>
  <si>
    <t>Другие вопросы в области культуры, кинематографии</t>
  </si>
  <si>
    <t>0801</t>
  </si>
  <si>
    <t>Культура</t>
  </si>
  <si>
    <t>0800</t>
  </si>
  <si>
    <t>КУЛЬТУРА, КИНЕМАТОГРАФИЯ</t>
  </si>
  <si>
    <t>0709</t>
  </si>
  <si>
    <t>Другие вопросы в области образования</t>
  </si>
  <si>
    <t>0707</t>
  </si>
  <si>
    <t>Молодежная политика</t>
  </si>
  <si>
    <t>0703</t>
  </si>
  <si>
    <t>Дополнительное образование детей</t>
  </si>
  <si>
    <t>0702</t>
  </si>
  <si>
    <t>Общее образование</t>
  </si>
  <si>
    <t>0701</t>
  </si>
  <si>
    <t>Дошкольное образование</t>
  </si>
  <si>
    <t>0700</t>
  </si>
  <si>
    <t>ОБРАЗОВАНИЕ</t>
  </si>
  <si>
    <t>0605</t>
  </si>
  <si>
    <t>Другие вопросы в области охраны окружающей среды</t>
  </si>
  <si>
    <t>0600</t>
  </si>
  <si>
    <t>ОХРАНА ОКРУЖАЮЩЕЙ СРЕДЫ</t>
  </si>
  <si>
    <t>0505</t>
  </si>
  <si>
    <t>Другие вопросы в области жилищно-коммунального хозяйства</t>
  </si>
  <si>
    <t>0503</t>
  </si>
  <si>
    <t>Благоустройство</t>
  </si>
  <si>
    <t>0502</t>
  </si>
  <si>
    <t>Коммунальное хозяйство</t>
  </si>
  <si>
    <t>0501</t>
  </si>
  <si>
    <t>Жилищное хозяйство</t>
  </si>
  <si>
    <t>0500</t>
  </si>
  <si>
    <t>ЖИЛИЩНО-КОММУНАЛЬНОЕ ХОЗЯЙСТВО</t>
  </si>
  <si>
    <t>0412</t>
  </si>
  <si>
    <t>Другие вопросы в области национальной экономики</t>
  </si>
  <si>
    <t>0409</t>
  </si>
  <si>
    <t>Дорожное хозяйство (дорожные фонды)</t>
  </si>
  <si>
    <t>0408</t>
  </si>
  <si>
    <t>Транспорт</t>
  </si>
  <si>
    <t>0405</t>
  </si>
  <si>
    <t>Сельское хозяйство и рыболовство</t>
  </si>
  <si>
    <t>0401</t>
  </si>
  <si>
    <t>Общеэкономические вопросы</t>
  </si>
  <si>
    <t>0400</t>
  </si>
  <si>
    <t>НАЦИОНАЛЬНАЯ ЭКОНОМИКА</t>
  </si>
  <si>
    <t>0314</t>
  </si>
  <si>
    <t>Другие вопросы в области национальной безопасности и правоохранительной деятельности</t>
  </si>
  <si>
    <t>0304</t>
  </si>
  <si>
    <t>Органы юстиции</t>
  </si>
  <si>
    <t>0300</t>
  </si>
  <si>
    <t>НАЦИОНАЛЬНАЯ БЕЗОПАСНОСТЬ И ПРАВООХРАНИТЕЛЬНАЯ ДЕЯТЕЛЬНОСТЬ</t>
  </si>
  <si>
    <t>0113</t>
  </si>
  <si>
    <t>Другие общегосударственные вопросы</t>
  </si>
  <si>
    <t>0111</t>
  </si>
  <si>
    <t>Резервные фонды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</si>
  <si>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</si>
  <si>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</si>
  <si>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0105</t>
  </si>
  <si>
    <t>Судебная система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</si>
  <si>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</si>
  <si>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</si>
  <si>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</si>
  <si>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</si>
  <si>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</si>
  <si>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</si>
  <si>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0100</t>
  </si>
  <si>
    <t>ОБЩЕГОСУДАРСТВЕННЫЕ ВОПРОСЫ</t>
  </si>
  <si>
    <t/>
  </si>
  <si>
    <t>РАСХОДЫ</t>
  </si>
  <si>
    <t>РзПр</t>
  </si>
  <si>
    <t xml:space="preserve"> Наименование</t>
  </si>
  <si>
    <t>Исполнение, руб.</t>
  </si>
  <si>
    <t xml:space="preserve">Отклонение от первоначального плана                   (гр.3-гр.6),  руб. </t>
  </si>
  <si>
    <t xml:space="preserve">Отклонение от уточненного плана                   (гр.4-гр.6),  руб. </t>
  </si>
  <si>
    <t>% исполнения первоначальному плану (гр.6/гр.3)*100</t>
  </si>
  <si>
    <t>% исполнения уточненному плану (гр.6/гр.4)*100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</si>
  <si>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</si>
  <si>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</si>
  <si>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Спорт высших достижений</t>
  </si>
  <si>
    <t>1103</t>
  </si>
  <si>
    <t>в рублях</t>
  </si>
  <si>
    <t>Первоначальный план на 2024 год, руб.</t>
  </si>
  <si>
    <t>Уточненный план на 2024 год, руб.</t>
  </si>
  <si>
    <t>0107</t>
  </si>
  <si>
    <t>Обеспечение проведения выборов и референдумов</t>
  </si>
  <si>
    <t>Лесное хозяйство</t>
  </si>
  <si>
    <t>0407</t>
  </si>
  <si>
    <t>Анализ исполнения расходов бюджета города Нефтеюганска за 9 месяцев 2024 года по разделам, подразделам классификации расходов</t>
  </si>
  <si>
    <t xml:space="preserve">Отклонение от плана                              9 месяцев                   (гр.5-гр.6),  руб. </t>
  </si>
  <si>
    <t>% исполнения к плану 9 месяцев  (гр.6/гр.5)*100</t>
  </si>
  <si>
    <t>План 9 месяцев                 2024 года,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</si>
</sst>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23">
    <xf numFmtId="0" fontId="0" fillId="0" borderId="0" xfId="0"/>
    <xf numFmtId="0" fontId="3" fillId="0" borderId="0" xfId="0" applyFont="1"/>
    <xf numFmtId="49" fontId="3" fillId="0" borderId="1" xfId="0" applyNumberFormat="1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left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Fill="1"/>
    <xf numFmtId="0" fontId="4" fillId="0" borderId="2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 applyProtection="1">
      <alignment horizontal="right"/>
    </xf>
    <xf numFmtId="4" fontId="3" fillId="0" borderId="1" xfId="1" applyNumberFormat="1" applyFont="1" applyFill="1" applyBorder="1" applyAlignment="1">
      <alignment horizontal="right"/>
    </xf>
    <xf numFmtId="0" fontId="3" fillId="0" borderId="1" xfId="0" applyFont="1" applyFill="1" applyBorder="1" applyAlignment="1" applyProtection="1">
      <alignment horizontal="left" vertical="top" wrapText="1"/>
    </xf>
    <xf numFmtId="0" fontId="3" fillId="0" borderId="0" xfId="0" applyFont="1" applyFill="1" applyAlignment="1">
      <alignment horizontal="right"/>
    </xf>
    <xf numFmtId="164" fontId="3" fillId="0" borderId="0" xfId="0" applyNumberFormat="1" applyFont="1" applyAlignment="1">
      <alignment horizontal="right"/>
    </xf>
    <xf numFmtId="164" fontId="5" fillId="0" borderId="1" xfId="3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3" fillId="0" borderId="1" xfId="3" applyNumberFormat="1" applyFont="1" applyFill="1" applyBorder="1" applyAlignment="1">
      <alignment horizontal="right"/>
    </xf>
    <xf numFmtId="164" fontId="3" fillId="0" borderId="0" xfId="0" applyNumberFormat="1" applyFont="1"/>
    <xf numFmtId="164" fontId="0" fillId="0" borderId="0" xfId="0" applyNumberFormat="1"/>
    <xf numFmtId="0" fontId="3" fillId="0" borderId="0" xfId="0" applyFont="1" applyFill="1" applyAlignment="1">
      <alignment horizontal="center" vertical="center" wrapText="1"/>
    </xf>
    <xf numFmtId="4" fontId="3" fillId="0" borderId="1" xfId="3" applyNumberFormat="1" applyFont="1" applyFill="1" applyBorder="1" applyAlignment="1">
      <alignment horizontal="right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-2026%20&#1041;&#1102;&#1076;&#1078;&#1077;&#1090;/&#1056;&#1077;&#1096;&#1077;&#1085;&#1080;&#1103;%20&#1086;%20&#1073;&#1102;&#1076;&#1078;&#1077;&#1090;&#1077;/&#1056;&#1044;%20&#8470;459-VII%20&#1086;&#1090;%2020.12.2023/459.7%20&#1055;&#8470;7%20&#1088;&#1072;&#1089;&#1087;&#1088;.%20&#1073;.%20&#1072;.%20&#1087;&#1086;%20&#1088;&#1072;&#1079;&#1076;&#1077;&#1083;&#1072;&#1084;,%20&#1087;&#1086;&#1076;&#1088;&#1072;&#1079;&#1076;&#1077;&#1083;&#1072;&#1084;%20&#1082;&#1083;&#1072;&#1089;&#1089;&#1080;&#1092;.%20&#1088;&#1072;&#1089;&#1093;&#1086;&#1076;&#1086;&#1074;%20&#1073;-&#1072;%20&#1085;&#1072;%202024%20&#1075;&#1086;&#10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83;&#1077;&#1089;&#1085;&#1080;&#1082;&#1086;&#1074;&#1072;/&#1054;&#1090;&#1095;&#1077;&#1090;&#1099;/&#1054;&#1090;&#1095;&#1077;&#1090;%202024/1%20&#1082;&#1074;&#1072;&#1088;&#1090;&#1072;&#1083;/&#1088;&#1072;&#1079;&#1076;&#1077;&#1083;&#1099;%20&#1087;&#1086;&#1083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7"/>
    </sheetNames>
    <sheetDataSet>
      <sheetData sheetId="0">
        <row r="9">
          <cell r="D9">
            <v>12864534007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"/>
    </sheetNames>
    <sheetDataSet>
      <sheetData sheetId="0">
        <row r="55">
          <cell r="D55">
            <v>13205200307</v>
          </cell>
          <cell r="E55">
            <v>2660679680.4200001</v>
          </cell>
          <cell r="F55">
            <v>1769676319.74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I57"/>
  <sheetViews>
    <sheetView tabSelected="1" topLeftCell="B34" zoomScale="75" zoomScaleNormal="75" workbookViewId="0">
      <selection activeCell="Q51" sqref="Q51"/>
    </sheetView>
  </sheetViews>
  <sheetFormatPr defaultColWidth="9.109375" defaultRowHeight="18" outlineLevelRow="1" x14ac:dyDescent="0.35"/>
  <cols>
    <col min="1" max="1" width="61" style="1" customWidth="1"/>
    <col min="2" max="2" width="8.44140625" style="1" customWidth="1"/>
    <col min="3" max="3" width="21.88671875" style="5" customWidth="1"/>
    <col min="4" max="4" width="23.109375" style="5" customWidth="1"/>
    <col min="5" max="5" width="22.109375" style="5" customWidth="1"/>
    <col min="6" max="6" width="20.44140625" style="5" customWidth="1"/>
    <col min="7" max="7" width="23.44140625" style="1" customWidth="1"/>
    <col min="8" max="8" width="21.88671875" style="1" customWidth="1"/>
    <col min="9" max="9" width="20.44140625" style="1" customWidth="1"/>
    <col min="10" max="10" width="17" style="1" customWidth="1"/>
    <col min="11" max="11" width="17.5546875" style="19" customWidth="1"/>
    <col min="12" max="12" width="16.6640625" style="19" customWidth="1"/>
    <col min="13" max="16384" width="9.109375" style="1"/>
  </cols>
  <sheetData>
    <row r="1" spans="1:243" customFormat="1" ht="36" customHeight="1" x14ac:dyDescent="0.25">
      <c r="A1" s="21" t="s">
        <v>112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0"/>
    </row>
    <row r="2" spans="1:243" customFormat="1" x14ac:dyDescent="0.35">
      <c r="A2" s="1"/>
      <c r="B2" s="1"/>
      <c r="C2" s="9"/>
      <c r="D2" s="14"/>
      <c r="E2" s="14"/>
      <c r="F2" s="9"/>
      <c r="G2" s="5"/>
      <c r="K2" s="15"/>
      <c r="L2" s="15" t="s">
        <v>105</v>
      </c>
    </row>
    <row r="3" spans="1:243" customFormat="1" ht="85.5" customHeight="1" x14ac:dyDescent="0.35">
      <c r="A3" s="6" t="s">
        <v>95</v>
      </c>
      <c r="B3" s="6" t="s">
        <v>94</v>
      </c>
      <c r="C3" s="7" t="s">
        <v>106</v>
      </c>
      <c r="D3" s="8" t="s">
        <v>107</v>
      </c>
      <c r="E3" s="8" t="s">
        <v>115</v>
      </c>
      <c r="F3" s="8" t="s">
        <v>96</v>
      </c>
      <c r="G3" s="8" t="s">
        <v>97</v>
      </c>
      <c r="H3" s="8" t="s">
        <v>98</v>
      </c>
      <c r="I3" s="8" t="s">
        <v>113</v>
      </c>
      <c r="J3" s="8" t="s">
        <v>99</v>
      </c>
      <c r="K3" s="16" t="s">
        <v>100</v>
      </c>
      <c r="L3" s="16" t="s">
        <v>114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</row>
    <row r="4" spans="1:243" customFormat="1" x14ac:dyDescent="0.35">
      <c r="A4" s="4">
        <v>1</v>
      </c>
      <c r="B4" s="4">
        <v>2</v>
      </c>
      <c r="C4" s="10">
        <v>3</v>
      </c>
      <c r="D4" s="10">
        <v>4</v>
      </c>
      <c r="E4" s="10">
        <v>5</v>
      </c>
      <c r="F4" s="10">
        <v>6</v>
      </c>
      <c r="G4" s="4">
        <v>7</v>
      </c>
      <c r="H4" s="4">
        <v>8</v>
      </c>
      <c r="I4" s="4">
        <v>9</v>
      </c>
      <c r="J4" s="4">
        <v>10</v>
      </c>
      <c r="K4" s="17">
        <v>11</v>
      </c>
      <c r="L4" s="17">
        <v>12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</row>
    <row r="5" spans="1:243" x14ac:dyDescent="0.35">
      <c r="A5" s="3" t="s">
        <v>93</v>
      </c>
      <c r="B5" s="2" t="s">
        <v>92</v>
      </c>
      <c r="C5" s="11">
        <f>C6+C15+C19+C26+C31+C33+C39+C42+C44+C48+C53</f>
        <v>12864534007</v>
      </c>
      <c r="D5" s="11">
        <f t="shared" ref="D5:F5" si="0">D6+D15+D19+D26+D31+D33+D39+D42+D44+D48+D53</f>
        <v>15090590033.389999</v>
      </c>
      <c r="E5" s="11">
        <f t="shared" si="0"/>
        <v>10620069625.34</v>
      </c>
      <c r="F5" s="11">
        <f t="shared" si="0"/>
        <v>8159564842.8600016</v>
      </c>
      <c r="G5" s="12">
        <f>C5-F5</f>
        <v>4704969164.1399984</v>
      </c>
      <c r="H5" s="12">
        <f>D5-F5</f>
        <v>6931025190.5299978</v>
      </c>
      <c r="I5" s="12">
        <f>E5-F5</f>
        <v>2460504782.4799986</v>
      </c>
      <c r="J5" s="12">
        <f>F5/C5*100</f>
        <v>63.42682011194595</v>
      </c>
      <c r="K5" s="22">
        <f t="shared" ref="K5:K55" si="1">F5/D5*100</f>
        <v>54.070548764533697</v>
      </c>
      <c r="L5" s="22">
        <f t="shared" ref="L5:L56" si="2">F5/E5*100</f>
        <v>76.831556955058801</v>
      </c>
    </row>
    <row r="6" spans="1:243" x14ac:dyDescent="0.35">
      <c r="A6" s="3" t="s">
        <v>91</v>
      </c>
      <c r="B6" s="2" t="s">
        <v>90</v>
      </c>
      <c r="C6" s="11">
        <f>SUM(C7:C14)</f>
        <v>1191966960</v>
      </c>
      <c r="D6" s="11">
        <f>SUM(D7:D14)</f>
        <v>1395597576</v>
      </c>
      <c r="E6" s="11">
        <f>SUM(E7:E14)</f>
        <v>1063801787.58</v>
      </c>
      <c r="F6" s="11">
        <f>SUM(F7:F14)</f>
        <v>644580620.20000005</v>
      </c>
      <c r="G6" s="12">
        <f t="shared" ref="G6:G55" si="3">C6-F6</f>
        <v>547386339.79999995</v>
      </c>
      <c r="H6" s="12">
        <f t="shared" ref="H6:H55" si="4">D6-F6</f>
        <v>751016955.79999995</v>
      </c>
      <c r="I6" s="12">
        <f t="shared" ref="I6:I55" si="5">E6-F6</f>
        <v>419221167.38</v>
      </c>
      <c r="J6" s="12">
        <f t="shared" ref="J6:J56" si="6">F6/C6*100</f>
        <v>54.077054300229932</v>
      </c>
      <c r="K6" s="22">
        <f t="shared" si="1"/>
        <v>46.186711075227613</v>
      </c>
      <c r="L6" s="22">
        <f t="shared" si="2"/>
        <v>60.592173065090506</v>
      </c>
    </row>
    <row r="7" spans="1:243" ht="54" x14ac:dyDescent="0.35">
      <c r="A7" s="3" t="s">
        <v>89</v>
      </c>
      <c r="B7" s="2" t="s">
        <v>88</v>
      </c>
      <c r="C7" s="11">
        <v>8529600</v>
      </c>
      <c r="D7" s="11">
        <v>9050400</v>
      </c>
      <c r="E7" s="11">
        <v>7782000</v>
      </c>
      <c r="F7" s="11">
        <v>5267313.54</v>
      </c>
      <c r="G7" s="12">
        <f t="shared" si="3"/>
        <v>3262286.46</v>
      </c>
      <c r="H7" s="12">
        <f t="shared" si="4"/>
        <v>3783086.46</v>
      </c>
      <c r="I7" s="12">
        <f t="shared" si="5"/>
        <v>2514686.46</v>
      </c>
      <c r="J7" s="12">
        <f t="shared" si="6"/>
        <v>61.753347636465946</v>
      </c>
      <c r="K7" s="22">
        <f t="shared" si="1"/>
        <v>58.199787191726337</v>
      </c>
      <c r="L7" s="22">
        <f t="shared" si="2"/>
        <v>67.685858905165759</v>
      </c>
    </row>
    <row r="8" spans="1:243" ht="72" x14ac:dyDescent="0.35">
      <c r="A8" s="3" t="s">
        <v>87</v>
      </c>
      <c r="B8" s="2" t="s">
        <v>86</v>
      </c>
      <c r="C8" s="11">
        <v>36191800</v>
      </c>
      <c r="D8" s="11">
        <v>38050593</v>
      </c>
      <c r="E8" s="11">
        <v>26756608</v>
      </c>
      <c r="F8" s="11">
        <v>24268908.059999999</v>
      </c>
      <c r="G8" s="12">
        <f t="shared" si="3"/>
        <v>11922891.940000001</v>
      </c>
      <c r="H8" s="12">
        <f t="shared" si="4"/>
        <v>13781684.940000001</v>
      </c>
      <c r="I8" s="12">
        <f t="shared" si="5"/>
        <v>2487699.9400000013</v>
      </c>
      <c r="J8" s="12">
        <f t="shared" si="6"/>
        <v>67.056372051127596</v>
      </c>
      <c r="K8" s="22">
        <f t="shared" si="1"/>
        <v>63.780630330780909</v>
      </c>
      <c r="L8" s="22">
        <f t="shared" si="2"/>
        <v>90.702483887344755</v>
      </c>
    </row>
    <row r="9" spans="1:243" ht="72" x14ac:dyDescent="0.35">
      <c r="A9" s="3" t="s">
        <v>85</v>
      </c>
      <c r="B9" s="2" t="s">
        <v>84</v>
      </c>
      <c r="C9" s="11">
        <v>292450100</v>
      </c>
      <c r="D9" s="11">
        <v>305113008</v>
      </c>
      <c r="E9" s="11">
        <v>219320494</v>
      </c>
      <c r="F9" s="11">
        <v>193701523.44999999</v>
      </c>
      <c r="G9" s="12">
        <f t="shared" si="3"/>
        <v>98748576.550000012</v>
      </c>
      <c r="H9" s="12">
        <f t="shared" si="4"/>
        <v>111411484.55000001</v>
      </c>
      <c r="I9" s="12">
        <f t="shared" si="5"/>
        <v>25618970.550000012</v>
      </c>
      <c r="J9" s="12">
        <f t="shared" si="6"/>
        <v>66.234042474254579</v>
      </c>
      <c r="K9" s="22">
        <f t="shared" si="1"/>
        <v>63.485173811403016</v>
      </c>
      <c r="L9" s="22">
        <f t="shared" si="2"/>
        <v>88.318934504132557</v>
      </c>
    </row>
    <row r="10" spans="1:243" x14ac:dyDescent="0.35">
      <c r="A10" s="3" t="s">
        <v>83</v>
      </c>
      <c r="B10" s="2" t="s">
        <v>82</v>
      </c>
      <c r="C10" s="11">
        <v>5800</v>
      </c>
      <c r="D10" s="11">
        <v>5800</v>
      </c>
      <c r="E10" s="11">
        <v>0</v>
      </c>
      <c r="F10" s="11">
        <v>0</v>
      </c>
      <c r="G10" s="12">
        <f t="shared" si="3"/>
        <v>5800</v>
      </c>
      <c r="H10" s="12">
        <f t="shared" si="4"/>
        <v>5800</v>
      </c>
      <c r="I10" s="12">
        <f t="shared" si="5"/>
        <v>0</v>
      </c>
      <c r="J10" s="12">
        <f t="shared" si="6"/>
        <v>0</v>
      </c>
      <c r="K10" s="22">
        <f t="shared" si="1"/>
        <v>0</v>
      </c>
      <c r="L10" s="22">
        <v>0</v>
      </c>
    </row>
    <row r="11" spans="1:243" ht="54" x14ac:dyDescent="0.35">
      <c r="A11" s="3" t="s">
        <v>81</v>
      </c>
      <c r="B11" s="2" t="s">
        <v>80</v>
      </c>
      <c r="C11" s="11">
        <v>126292600</v>
      </c>
      <c r="D11" s="11">
        <v>128999710</v>
      </c>
      <c r="E11" s="11">
        <v>85690765</v>
      </c>
      <c r="F11" s="11">
        <v>79908318.680000007</v>
      </c>
      <c r="G11" s="12">
        <f t="shared" si="3"/>
        <v>46384281.319999993</v>
      </c>
      <c r="H11" s="12">
        <f t="shared" si="4"/>
        <v>49091391.319999993</v>
      </c>
      <c r="I11" s="12">
        <f t="shared" si="5"/>
        <v>5782446.3199999928</v>
      </c>
      <c r="J11" s="12">
        <f t="shared" si="6"/>
        <v>63.272368040566121</v>
      </c>
      <c r="K11" s="22">
        <f t="shared" si="1"/>
        <v>61.944572340511471</v>
      </c>
      <c r="L11" s="22">
        <f t="shared" si="2"/>
        <v>93.251960908506319</v>
      </c>
    </row>
    <row r="12" spans="1:243" ht="24.6" customHeight="1" x14ac:dyDescent="0.35">
      <c r="A12" s="13" t="s">
        <v>109</v>
      </c>
      <c r="B12" s="2" t="s">
        <v>108</v>
      </c>
      <c r="C12" s="11"/>
      <c r="D12" s="11">
        <v>5206398</v>
      </c>
      <c r="E12" s="11">
        <v>5206398</v>
      </c>
      <c r="F12" s="11">
        <v>5010032.24</v>
      </c>
      <c r="G12" s="12">
        <f t="shared" si="3"/>
        <v>-5010032.24</v>
      </c>
      <c r="H12" s="12">
        <f t="shared" si="4"/>
        <v>196365.75999999978</v>
      </c>
      <c r="I12" s="12">
        <f t="shared" si="5"/>
        <v>196365.75999999978</v>
      </c>
      <c r="J12" s="12">
        <v>0</v>
      </c>
      <c r="K12" s="22">
        <f t="shared" si="1"/>
        <v>96.228375932842638</v>
      </c>
      <c r="L12" s="22">
        <f t="shared" si="2"/>
        <v>96.228375932842638</v>
      </c>
    </row>
    <row r="13" spans="1:243" x14ac:dyDescent="0.35">
      <c r="A13" s="3" t="s">
        <v>79</v>
      </c>
      <c r="B13" s="2" t="s">
        <v>78</v>
      </c>
      <c r="C13" s="11">
        <v>10000000</v>
      </c>
      <c r="D13" s="11">
        <v>90558225</v>
      </c>
      <c r="E13" s="11">
        <v>48194089</v>
      </c>
      <c r="F13" s="11">
        <v>0</v>
      </c>
      <c r="G13" s="12">
        <f t="shared" si="3"/>
        <v>10000000</v>
      </c>
      <c r="H13" s="12">
        <f t="shared" si="4"/>
        <v>90558225</v>
      </c>
      <c r="I13" s="12">
        <f t="shared" si="5"/>
        <v>48194089</v>
      </c>
      <c r="J13" s="12">
        <f t="shared" si="6"/>
        <v>0</v>
      </c>
      <c r="K13" s="22">
        <f t="shared" si="1"/>
        <v>0</v>
      </c>
      <c r="L13" s="22">
        <f t="shared" si="2"/>
        <v>0</v>
      </c>
    </row>
    <row r="14" spans="1:243" x14ac:dyDescent="0.35">
      <c r="A14" s="3" t="s">
        <v>77</v>
      </c>
      <c r="B14" s="2" t="s">
        <v>76</v>
      </c>
      <c r="C14" s="11">
        <v>718497060</v>
      </c>
      <c r="D14" s="11">
        <v>818613442</v>
      </c>
      <c r="E14" s="11">
        <v>670851433.58000004</v>
      </c>
      <c r="F14" s="11">
        <v>336424524.23000002</v>
      </c>
      <c r="G14" s="12">
        <f t="shared" si="3"/>
        <v>382072535.76999998</v>
      </c>
      <c r="H14" s="12">
        <f t="shared" si="4"/>
        <v>482188917.76999998</v>
      </c>
      <c r="I14" s="12">
        <f t="shared" si="5"/>
        <v>334426909.35000002</v>
      </c>
      <c r="J14" s="12">
        <f t="shared" si="6"/>
        <v>46.823368244540909</v>
      </c>
      <c r="K14" s="22">
        <f t="shared" si="1"/>
        <v>41.096872708083389</v>
      </c>
      <c r="L14" s="22">
        <f t="shared" si="2"/>
        <v>50.14888653284526</v>
      </c>
    </row>
    <row r="15" spans="1:243" ht="36" x14ac:dyDescent="0.35">
      <c r="A15" s="3" t="s">
        <v>75</v>
      </c>
      <c r="B15" s="2" t="s">
        <v>74</v>
      </c>
      <c r="C15" s="11">
        <f>SUM(C16:C18)</f>
        <v>47637100</v>
      </c>
      <c r="D15" s="11">
        <f>SUM(D16:D18)</f>
        <v>70880671</v>
      </c>
      <c r="E15" s="11">
        <f t="shared" ref="E15:F15" si="7">SUM(E16:E18)</f>
        <v>56151171</v>
      </c>
      <c r="F15" s="11">
        <f t="shared" si="7"/>
        <v>40075386.350000001</v>
      </c>
      <c r="G15" s="12">
        <f t="shared" si="3"/>
        <v>7561713.6499999985</v>
      </c>
      <c r="H15" s="12">
        <f t="shared" si="4"/>
        <v>30805284.649999999</v>
      </c>
      <c r="I15" s="12">
        <f t="shared" si="5"/>
        <v>16075784.649999999</v>
      </c>
      <c r="J15" s="12">
        <f t="shared" si="6"/>
        <v>84.126419009553473</v>
      </c>
      <c r="K15" s="22">
        <f t="shared" si="1"/>
        <v>56.539231054965612</v>
      </c>
      <c r="L15" s="22">
        <f t="shared" si="2"/>
        <v>71.370526449038792</v>
      </c>
    </row>
    <row r="16" spans="1:243" x14ac:dyDescent="0.35">
      <c r="A16" s="3" t="s">
        <v>73</v>
      </c>
      <c r="B16" s="2" t="s">
        <v>72</v>
      </c>
      <c r="C16" s="11">
        <v>13424300</v>
      </c>
      <c r="D16" s="11">
        <v>13567593</v>
      </c>
      <c r="E16" s="11">
        <v>10008233</v>
      </c>
      <c r="F16" s="11">
        <v>8896924.3800000008</v>
      </c>
      <c r="G16" s="12">
        <f t="shared" si="3"/>
        <v>4527375.6199999992</v>
      </c>
      <c r="H16" s="12">
        <f t="shared" si="4"/>
        <v>4670668.6199999992</v>
      </c>
      <c r="I16" s="12">
        <f t="shared" si="5"/>
        <v>1111308.6199999992</v>
      </c>
      <c r="J16" s="12">
        <f t="shared" si="6"/>
        <v>66.274773209776299</v>
      </c>
      <c r="K16" s="22">
        <f t="shared" si="1"/>
        <v>65.574817729275935</v>
      </c>
      <c r="L16" s="22">
        <f t="shared" si="2"/>
        <v>88.896055677360835</v>
      </c>
    </row>
    <row r="17" spans="1:12" ht="54" x14ac:dyDescent="0.35">
      <c r="A17" s="3" t="s">
        <v>101</v>
      </c>
      <c r="B17" s="2" t="s">
        <v>102</v>
      </c>
      <c r="C17" s="11">
        <v>31016200</v>
      </c>
      <c r="D17" s="11">
        <v>40737811</v>
      </c>
      <c r="E17" s="11">
        <v>33325946</v>
      </c>
      <c r="F17" s="11">
        <v>21038992.940000001</v>
      </c>
      <c r="G17" s="12">
        <f t="shared" si="3"/>
        <v>9977207.0599999987</v>
      </c>
      <c r="H17" s="12">
        <f t="shared" si="4"/>
        <v>19698818.059999999</v>
      </c>
      <c r="I17" s="12">
        <f t="shared" si="5"/>
        <v>12286953.059999999</v>
      </c>
      <c r="J17" s="12">
        <f t="shared" si="6"/>
        <v>67.832271329176379</v>
      </c>
      <c r="K17" s="22">
        <f t="shared" si="1"/>
        <v>51.644878366194</v>
      </c>
      <c r="L17" s="22">
        <f t="shared" si="2"/>
        <v>63.130969905550472</v>
      </c>
    </row>
    <row r="18" spans="1:12" ht="36" x14ac:dyDescent="0.35">
      <c r="A18" s="3" t="s">
        <v>71</v>
      </c>
      <c r="B18" s="2" t="s">
        <v>70</v>
      </c>
      <c r="C18" s="11">
        <v>3196600</v>
      </c>
      <c r="D18" s="11">
        <v>16575267</v>
      </c>
      <c r="E18" s="11">
        <v>12816992</v>
      </c>
      <c r="F18" s="11">
        <v>10139469.029999999</v>
      </c>
      <c r="G18" s="12">
        <f t="shared" si="3"/>
        <v>-6942869.0299999993</v>
      </c>
      <c r="H18" s="12">
        <f t="shared" si="4"/>
        <v>6435797.9700000007</v>
      </c>
      <c r="I18" s="12">
        <f t="shared" si="5"/>
        <v>2677522.9700000007</v>
      </c>
      <c r="J18" s="12">
        <f t="shared" si="6"/>
        <v>317.19542732903705</v>
      </c>
      <c r="K18" s="22">
        <f t="shared" si="1"/>
        <v>61.172281749669544</v>
      </c>
      <c r="L18" s="22">
        <f t="shared" si="2"/>
        <v>79.109583824348178</v>
      </c>
    </row>
    <row r="19" spans="1:12" x14ac:dyDescent="0.35">
      <c r="A19" s="3" t="s">
        <v>69</v>
      </c>
      <c r="B19" s="2" t="s">
        <v>68</v>
      </c>
      <c r="C19" s="11">
        <f>SUM(C20:C25)</f>
        <v>1187136002</v>
      </c>
      <c r="D19" s="11">
        <f>SUM(D20:D25)</f>
        <v>1291606681</v>
      </c>
      <c r="E19" s="11">
        <f>SUM(E20:E25)</f>
        <v>1045133588.48</v>
      </c>
      <c r="F19" s="11">
        <f>SUM(F20:F25)</f>
        <v>870055667.95000005</v>
      </c>
      <c r="G19" s="12">
        <f t="shared" si="3"/>
        <v>317080334.04999995</v>
      </c>
      <c r="H19" s="12">
        <f t="shared" si="4"/>
        <v>421551013.04999995</v>
      </c>
      <c r="I19" s="12">
        <f t="shared" si="5"/>
        <v>175077920.52999997</v>
      </c>
      <c r="J19" s="12">
        <f t="shared" si="6"/>
        <v>73.290311007685204</v>
      </c>
      <c r="K19" s="22">
        <f t="shared" si="1"/>
        <v>67.362276825355011</v>
      </c>
      <c r="L19" s="22">
        <f t="shared" si="2"/>
        <v>83.248273478165956</v>
      </c>
    </row>
    <row r="20" spans="1:12" x14ac:dyDescent="0.35">
      <c r="A20" s="3" t="s">
        <v>67</v>
      </c>
      <c r="B20" s="2" t="s">
        <v>66</v>
      </c>
      <c r="C20" s="11">
        <v>6676300</v>
      </c>
      <c r="D20" s="11">
        <v>5260300</v>
      </c>
      <c r="E20" s="11">
        <v>4278738</v>
      </c>
      <c r="F20" s="11">
        <v>4257170.51</v>
      </c>
      <c r="G20" s="12">
        <f t="shared" si="3"/>
        <v>2419129.4900000002</v>
      </c>
      <c r="H20" s="12">
        <f t="shared" si="4"/>
        <v>1003129.4900000002</v>
      </c>
      <c r="I20" s="12">
        <f t="shared" si="5"/>
        <v>21567.490000000224</v>
      </c>
      <c r="J20" s="12">
        <f t="shared" si="6"/>
        <v>63.765416622979785</v>
      </c>
      <c r="K20" s="22">
        <f t="shared" si="1"/>
        <v>80.930184780335722</v>
      </c>
      <c r="L20" s="22">
        <f t="shared" si="2"/>
        <v>99.495938054631992</v>
      </c>
    </row>
    <row r="21" spans="1:12" x14ac:dyDescent="0.35">
      <c r="A21" s="3" t="s">
        <v>65</v>
      </c>
      <c r="B21" s="2" t="s">
        <v>64</v>
      </c>
      <c r="C21" s="11">
        <v>30578900</v>
      </c>
      <c r="D21" s="11">
        <v>28289212</v>
      </c>
      <c r="E21" s="11">
        <v>22020692</v>
      </c>
      <c r="F21" s="11">
        <v>14658072.98</v>
      </c>
      <c r="G21" s="12">
        <f t="shared" si="3"/>
        <v>15920827.02</v>
      </c>
      <c r="H21" s="12">
        <f t="shared" si="4"/>
        <v>13631139.02</v>
      </c>
      <c r="I21" s="12">
        <f t="shared" si="5"/>
        <v>7362619.0199999996</v>
      </c>
      <c r="J21" s="12">
        <f t="shared" si="6"/>
        <v>47.935252674229616</v>
      </c>
      <c r="K21" s="22">
        <f t="shared" si="1"/>
        <v>51.815062858590764</v>
      </c>
      <c r="L21" s="22">
        <f t="shared" si="2"/>
        <v>66.564997049139052</v>
      </c>
    </row>
    <row r="22" spans="1:12" x14ac:dyDescent="0.35">
      <c r="A22" s="3" t="s">
        <v>110</v>
      </c>
      <c r="B22" s="2" t="s">
        <v>111</v>
      </c>
      <c r="C22" s="11"/>
      <c r="D22" s="11">
        <v>2240000</v>
      </c>
      <c r="E22" s="11">
        <v>0</v>
      </c>
      <c r="F22" s="11">
        <v>0</v>
      </c>
      <c r="G22" s="12">
        <f t="shared" si="3"/>
        <v>0</v>
      </c>
      <c r="H22" s="12">
        <f t="shared" si="4"/>
        <v>2240000</v>
      </c>
      <c r="I22" s="12">
        <f t="shared" si="5"/>
        <v>0</v>
      </c>
      <c r="J22" s="12">
        <v>0</v>
      </c>
      <c r="K22" s="22">
        <f t="shared" si="1"/>
        <v>0</v>
      </c>
      <c r="L22" s="22">
        <v>0</v>
      </c>
    </row>
    <row r="23" spans="1:12" x14ac:dyDescent="0.35">
      <c r="A23" s="3" t="s">
        <v>63</v>
      </c>
      <c r="B23" s="2" t="s">
        <v>62</v>
      </c>
      <c r="C23" s="11">
        <v>415786800</v>
      </c>
      <c r="D23" s="11">
        <v>415786800</v>
      </c>
      <c r="E23" s="11">
        <v>278131520</v>
      </c>
      <c r="F23" s="11">
        <v>278131501.35000002</v>
      </c>
      <c r="G23" s="12">
        <f t="shared" si="3"/>
        <v>137655298.64999998</v>
      </c>
      <c r="H23" s="12">
        <f t="shared" si="4"/>
        <v>137655298.64999998</v>
      </c>
      <c r="I23" s="12">
        <f t="shared" si="5"/>
        <v>18.649999976158142</v>
      </c>
      <c r="J23" s="12">
        <f t="shared" si="6"/>
        <v>66.892816546845651</v>
      </c>
      <c r="K23" s="22">
        <f t="shared" si="1"/>
        <v>66.892816546845651</v>
      </c>
      <c r="L23" s="22">
        <f t="shared" si="2"/>
        <v>99.999993294539223</v>
      </c>
    </row>
    <row r="24" spans="1:12" x14ac:dyDescent="0.35">
      <c r="A24" s="3" t="s">
        <v>61</v>
      </c>
      <c r="B24" s="2" t="s">
        <v>60</v>
      </c>
      <c r="C24" s="11">
        <v>656108370</v>
      </c>
      <c r="D24" s="11">
        <v>768003040</v>
      </c>
      <c r="E24" s="11">
        <v>687361685</v>
      </c>
      <c r="F24" s="11">
        <v>528655531.35000002</v>
      </c>
      <c r="G24" s="12">
        <f t="shared" si="3"/>
        <v>127452838.64999998</v>
      </c>
      <c r="H24" s="12">
        <f t="shared" si="4"/>
        <v>239347508.64999998</v>
      </c>
      <c r="I24" s="12">
        <f t="shared" si="5"/>
        <v>158706153.64999998</v>
      </c>
      <c r="J24" s="12">
        <f t="shared" si="6"/>
        <v>80.574422690263816</v>
      </c>
      <c r="K24" s="22">
        <f t="shared" si="1"/>
        <v>68.835083172327032</v>
      </c>
      <c r="L24" s="22">
        <f t="shared" si="2"/>
        <v>76.9108233535013</v>
      </c>
    </row>
    <row r="25" spans="1:12" x14ac:dyDescent="0.35">
      <c r="A25" s="3" t="s">
        <v>59</v>
      </c>
      <c r="B25" s="2" t="s">
        <v>58</v>
      </c>
      <c r="C25" s="11">
        <v>77985632</v>
      </c>
      <c r="D25" s="11">
        <v>72027329</v>
      </c>
      <c r="E25" s="11">
        <v>53340953.479999997</v>
      </c>
      <c r="F25" s="11">
        <v>44353391.759999998</v>
      </c>
      <c r="G25" s="12">
        <f t="shared" si="3"/>
        <v>33632240.240000002</v>
      </c>
      <c r="H25" s="12">
        <f t="shared" si="4"/>
        <v>27673937.240000002</v>
      </c>
      <c r="I25" s="12">
        <f t="shared" si="5"/>
        <v>8987561.7199999988</v>
      </c>
      <c r="J25" s="12">
        <f t="shared" si="6"/>
        <v>56.873799214706622</v>
      </c>
      <c r="K25" s="22">
        <f t="shared" si="1"/>
        <v>61.578559660320039</v>
      </c>
      <c r="L25" s="22">
        <f t="shared" si="2"/>
        <v>83.150729160906636</v>
      </c>
    </row>
    <row r="26" spans="1:12" x14ac:dyDescent="0.35">
      <c r="A26" s="3" t="s">
        <v>57</v>
      </c>
      <c r="B26" s="2" t="s">
        <v>56</v>
      </c>
      <c r="C26" s="11">
        <f>SUM(C27:C30)</f>
        <v>1721518559</v>
      </c>
      <c r="D26" s="11">
        <f t="shared" ref="D26:F26" si="8">SUM(D27:D30)</f>
        <v>2613166929.3899999</v>
      </c>
      <c r="E26" s="11">
        <f t="shared" si="8"/>
        <v>2020387812.3899999</v>
      </c>
      <c r="F26" s="11">
        <f t="shared" si="8"/>
        <v>1102058966.4099998</v>
      </c>
      <c r="G26" s="12">
        <f t="shared" si="3"/>
        <v>619459592.59000015</v>
      </c>
      <c r="H26" s="12">
        <f t="shared" si="4"/>
        <v>1511107962.98</v>
      </c>
      <c r="I26" s="12">
        <f t="shared" si="5"/>
        <v>918328845.98000002</v>
      </c>
      <c r="J26" s="12">
        <f t="shared" si="6"/>
        <v>64.016676477200846</v>
      </c>
      <c r="K26" s="22">
        <f t="shared" si="1"/>
        <v>42.173309099210783</v>
      </c>
      <c r="L26" s="22">
        <f t="shared" si="2"/>
        <v>54.546902315072323</v>
      </c>
    </row>
    <row r="27" spans="1:12" x14ac:dyDescent="0.35">
      <c r="A27" s="3" t="s">
        <v>55</v>
      </c>
      <c r="B27" s="2" t="s">
        <v>54</v>
      </c>
      <c r="C27" s="11">
        <v>148933800</v>
      </c>
      <c r="D27" s="11">
        <v>497036113</v>
      </c>
      <c r="E27" s="11">
        <v>414650855</v>
      </c>
      <c r="F27" s="11">
        <v>308919746.60000002</v>
      </c>
      <c r="G27" s="12">
        <f t="shared" si="3"/>
        <v>-159985946.60000002</v>
      </c>
      <c r="H27" s="12">
        <f t="shared" si="4"/>
        <v>188116366.39999998</v>
      </c>
      <c r="I27" s="12">
        <f t="shared" si="5"/>
        <v>105731108.39999998</v>
      </c>
      <c r="J27" s="12">
        <f t="shared" si="6"/>
        <v>207.42084510030634</v>
      </c>
      <c r="K27" s="22">
        <f t="shared" si="1"/>
        <v>62.152374549895143</v>
      </c>
      <c r="L27" s="22">
        <f t="shared" si="2"/>
        <v>74.501171979978196</v>
      </c>
    </row>
    <row r="28" spans="1:12" x14ac:dyDescent="0.35">
      <c r="A28" s="3" t="s">
        <v>53</v>
      </c>
      <c r="B28" s="2" t="s">
        <v>52</v>
      </c>
      <c r="C28" s="11">
        <v>884498418</v>
      </c>
      <c r="D28" s="11">
        <v>1106476803</v>
      </c>
      <c r="E28" s="11">
        <v>850702358</v>
      </c>
      <c r="F28" s="11">
        <v>383213627.94999999</v>
      </c>
      <c r="G28" s="12">
        <f t="shared" si="3"/>
        <v>501284790.05000001</v>
      </c>
      <c r="H28" s="12">
        <f t="shared" si="4"/>
        <v>723263175.04999995</v>
      </c>
      <c r="I28" s="12">
        <f t="shared" si="5"/>
        <v>467488730.05000001</v>
      </c>
      <c r="J28" s="12">
        <f t="shared" si="6"/>
        <v>43.325530057646752</v>
      </c>
      <c r="K28" s="22">
        <f t="shared" si="1"/>
        <v>34.633679342485046</v>
      </c>
      <c r="L28" s="22">
        <f t="shared" si="2"/>
        <v>45.04673395415697</v>
      </c>
    </row>
    <row r="29" spans="1:12" x14ac:dyDescent="0.35">
      <c r="A29" s="3" t="s">
        <v>51</v>
      </c>
      <c r="B29" s="2" t="s">
        <v>50</v>
      </c>
      <c r="C29" s="11">
        <v>496130141</v>
      </c>
      <c r="D29" s="11">
        <v>803953482.38999999</v>
      </c>
      <c r="E29" s="11">
        <v>604572024.38999999</v>
      </c>
      <c r="F29" s="11">
        <v>281173183.77999997</v>
      </c>
      <c r="G29" s="12">
        <f t="shared" si="3"/>
        <v>214956957.22000003</v>
      </c>
      <c r="H29" s="12">
        <f t="shared" si="4"/>
        <v>522780298.61000001</v>
      </c>
      <c r="I29" s="12">
        <f t="shared" si="5"/>
        <v>323398840.61000001</v>
      </c>
      <c r="J29" s="12">
        <f t="shared" si="6"/>
        <v>56.673271898632734</v>
      </c>
      <c r="K29" s="22">
        <f t="shared" si="1"/>
        <v>34.97381253255174</v>
      </c>
      <c r="L29" s="22">
        <f t="shared" si="2"/>
        <v>46.50780592497604</v>
      </c>
    </row>
    <row r="30" spans="1:12" ht="36" x14ac:dyDescent="0.35">
      <c r="A30" s="3" t="s">
        <v>49</v>
      </c>
      <c r="B30" s="2" t="s">
        <v>48</v>
      </c>
      <c r="C30" s="11">
        <v>191956200</v>
      </c>
      <c r="D30" s="11">
        <v>205700531</v>
      </c>
      <c r="E30" s="11">
        <v>150462575</v>
      </c>
      <c r="F30" s="11">
        <v>128752408.08</v>
      </c>
      <c r="G30" s="12">
        <f t="shared" si="3"/>
        <v>63203791.920000002</v>
      </c>
      <c r="H30" s="12">
        <f t="shared" si="4"/>
        <v>76948122.920000002</v>
      </c>
      <c r="I30" s="12">
        <f t="shared" si="5"/>
        <v>21710166.920000002</v>
      </c>
      <c r="J30" s="12">
        <f t="shared" si="6"/>
        <v>67.073847096368851</v>
      </c>
      <c r="K30" s="22">
        <f t="shared" si="1"/>
        <v>62.592161261849142</v>
      </c>
      <c r="L30" s="22">
        <f t="shared" si="2"/>
        <v>85.571051857912167</v>
      </c>
    </row>
    <row r="31" spans="1:12" x14ac:dyDescent="0.35">
      <c r="A31" s="3" t="s">
        <v>47</v>
      </c>
      <c r="B31" s="2" t="s">
        <v>46</v>
      </c>
      <c r="C31" s="11">
        <f>C32</f>
        <v>51414800</v>
      </c>
      <c r="D31" s="11">
        <f t="shared" ref="D31:F31" si="9">D32</f>
        <v>17529158</v>
      </c>
      <c r="E31" s="11">
        <f t="shared" si="9"/>
        <v>17529158</v>
      </c>
      <c r="F31" s="11">
        <f t="shared" si="9"/>
        <v>1458948.68</v>
      </c>
      <c r="G31" s="12">
        <f t="shared" si="3"/>
        <v>49955851.32</v>
      </c>
      <c r="H31" s="12">
        <f t="shared" si="4"/>
        <v>16070209.32</v>
      </c>
      <c r="I31" s="12">
        <f t="shared" si="5"/>
        <v>16070209.32</v>
      </c>
      <c r="J31" s="12">
        <f t="shared" si="6"/>
        <v>2.8376045029835764</v>
      </c>
      <c r="K31" s="22">
        <f t="shared" si="1"/>
        <v>8.3229820850493788</v>
      </c>
      <c r="L31" s="22">
        <f t="shared" si="2"/>
        <v>8.3229820850493788</v>
      </c>
    </row>
    <row r="32" spans="1:12" ht="36" x14ac:dyDescent="0.35">
      <c r="A32" s="3" t="s">
        <v>45</v>
      </c>
      <c r="B32" s="2" t="s">
        <v>44</v>
      </c>
      <c r="C32" s="11">
        <v>51414800</v>
      </c>
      <c r="D32" s="11">
        <v>17529158</v>
      </c>
      <c r="E32" s="11">
        <v>17529158</v>
      </c>
      <c r="F32" s="11">
        <v>1458948.68</v>
      </c>
      <c r="G32" s="12">
        <f t="shared" si="3"/>
        <v>49955851.32</v>
      </c>
      <c r="H32" s="12">
        <f t="shared" si="4"/>
        <v>16070209.32</v>
      </c>
      <c r="I32" s="12">
        <f t="shared" si="5"/>
        <v>16070209.32</v>
      </c>
      <c r="J32" s="12">
        <f t="shared" si="6"/>
        <v>2.8376045029835764</v>
      </c>
      <c r="K32" s="22">
        <f t="shared" si="1"/>
        <v>8.3229820850493788</v>
      </c>
      <c r="L32" s="22">
        <f t="shared" si="2"/>
        <v>8.3229820850493788</v>
      </c>
    </row>
    <row r="33" spans="1:12" x14ac:dyDescent="0.35">
      <c r="A33" s="3" t="s">
        <v>43</v>
      </c>
      <c r="B33" s="2" t="s">
        <v>42</v>
      </c>
      <c r="C33" s="11">
        <f>SUM(C34:C38)</f>
        <v>6045008875</v>
      </c>
      <c r="D33" s="11">
        <f t="shared" ref="D33:F33" si="10">SUM(D34:D38)</f>
        <v>6633478013</v>
      </c>
      <c r="E33" s="11">
        <f t="shared" si="10"/>
        <v>4650138684.1900005</v>
      </c>
      <c r="F33" s="11">
        <f t="shared" si="10"/>
        <v>3937445768.23</v>
      </c>
      <c r="G33" s="12">
        <f t="shared" si="3"/>
        <v>2107563106.77</v>
      </c>
      <c r="H33" s="12">
        <f t="shared" si="4"/>
        <v>2696032244.77</v>
      </c>
      <c r="I33" s="12">
        <f t="shared" si="5"/>
        <v>712692915.96000051</v>
      </c>
      <c r="J33" s="12">
        <f t="shared" si="6"/>
        <v>65.135483663454508</v>
      </c>
      <c r="K33" s="22">
        <f t="shared" si="1"/>
        <v>59.357184278195632</v>
      </c>
      <c r="L33" s="22">
        <f t="shared" si="2"/>
        <v>84.673727723797057</v>
      </c>
    </row>
    <row r="34" spans="1:12" x14ac:dyDescent="0.35">
      <c r="A34" s="3" t="s">
        <v>41</v>
      </c>
      <c r="B34" s="2" t="s">
        <v>40</v>
      </c>
      <c r="C34" s="11">
        <v>1888802612</v>
      </c>
      <c r="D34" s="11">
        <v>2188771480</v>
      </c>
      <c r="E34" s="11">
        <v>1501228789.97</v>
      </c>
      <c r="F34" s="11">
        <v>1219509371.3299999</v>
      </c>
      <c r="G34" s="12">
        <f t="shared" si="3"/>
        <v>669293240.67000008</v>
      </c>
      <c r="H34" s="12">
        <f t="shared" si="4"/>
        <v>969262108.67000008</v>
      </c>
      <c r="I34" s="12">
        <f t="shared" si="5"/>
        <v>281719418.6400001</v>
      </c>
      <c r="J34" s="12">
        <f t="shared" si="6"/>
        <v>64.565209915645752</v>
      </c>
      <c r="K34" s="22">
        <f t="shared" si="1"/>
        <v>55.716614661389862</v>
      </c>
      <c r="L34" s="22">
        <f t="shared" si="2"/>
        <v>81.234078341541135</v>
      </c>
    </row>
    <row r="35" spans="1:12" x14ac:dyDescent="0.35">
      <c r="A35" s="3" t="s">
        <v>39</v>
      </c>
      <c r="B35" s="2" t="s">
        <v>38</v>
      </c>
      <c r="C35" s="11">
        <v>3407587425</v>
      </c>
      <c r="D35" s="11">
        <v>3667111702</v>
      </c>
      <c r="E35" s="11">
        <v>2609735306.1300001</v>
      </c>
      <c r="F35" s="11">
        <v>2217611834.1599998</v>
      </c>
      <c r="G35" s="12">
        <f t="shared" si="3"/>
        <v>1189975590.8400002</v>
      </c>
      <c r="H35" s="12">
        <f t="shared" si="4"/>
        <v>1449499867.8400002</v>
      </c>
      <c r="I35" s="12">
        <f t="shared" si="5"/>
        <v>392123471.97000027</v>
      </c>
      <c r="J35" s="12">
        <f t="shared" si="6"/>
        <v>65.078648250968925</v>
      </c>
      <c r="K35" s="22">
        <f t="shared" si="1"/>
        <v>60.47298294596645</v>
      </c>
      <c r="L35" s="22">
        <f t="shared" si="2"/>
        <v>84.974588378792959</v>
      </c>
    </row>
    <row r="36" spans="1:12" x14ac:dyDescent="0.35">
      <c r="A36" s="3" t="s">
        <v>37</v>
      </c>
      <c r="B36" s="2" t="s">
        <v>36</v>
      </c>
      <c r="C36" s="11">
        <v>450708287</v>
      </c>
      <c r="D36" s="11">
        <v>474811833</v>
      </c>
      <c r="E36" s="11">
        <v>313815213.08999997</v>
      </c>
      <c r="F36" s="11">
        <v>288184879.31999999</v>
      </c>
      <c r="G36" s="12">
        <f t="shared" si="3"/>
        <v>162523407.68000001</v>
      </c>
      <c r="H36" s="12">
        <f t="shared" si="4"/>
        <v>186626953.68000001</v>
      </c>
      <c r="I36" s="12">
        <f t="shared" si="5"/>
        <v>25630333.769999981</v>
      </c>
      <c r="J36" s="12">
        <f t="shared" si="6"/>
        <v>63.940443881831712</v>
      </c>
      <c r="K36" s="22">
        <f t="shared" si="1"/>
        <v>60.694544510224958</v>
      </c>
      <c r="L36" s="22">
        <f t="shared" si="2"/>
        <v>91.832666900489173</v>
      </c>
    </row>
    <row r="37" spans="1:12" x14ac:dyDescent="0.35">
      <c r="A37" s="3" t="s">
        <v>35</v>
      </c>
      <c r="B37" s="2" t="s">
        <v>34</v>
      </c>
      <c r="C37" s="11">
        <v>79568000</v>
      </c>
      <c r="D37" s="11">
        <v>82505965</v>
      </c>
      <c r="E37" s="11">
        <v>64316209</v>
      </c>
      <c r="F37" s="11">
        <v>54704056.189999998</v>
      </c>
      <c r="G37" s="12">
        <f t="shared" si="3"/>
        <v>24863943.810000002</v>
      </c>
      <c r="H37" s="12">
        <f t="shared" si="4"/>
        <v>27801908.810000002</v>
      </c>
      <c r="I37" s="12">
        <f t="shared" si="5"/>
        <v>9612152.8100000024</v>
      </c>
      <c r="J37" s="12">
        <f t="shared" si="6"/>
        <v>68.751327405489633</v>
      </c>
      <c r="K37" s="22">
        <f t="shared" si="1"/>
        <v>66.303152978090736</v>
      </c>
      <c r="L37" s="22">
        <f t="shared" si="2"/>
        <v>85.054851709310171</v>
      </c>
    </row>
    <row r="38" spans="1:12" x14ac:dyDescent="0.35">
      <c r="A38" s="3" t="s">
        <v>33</v>
      </c>
      <c r="B38" s="2" t="s">
        <v>32</v>
      </c>
      <c r="C38" s="11">
        <v>218342551</v>
      </c>
      <c r="D38" s="11">
        <v>220277033</v>
      </c>
      <c r="E38" s="11">
        <v>161043166</v>
      </c>
      <c r="F38" s="11">
        <v>157435627.22999999</v>
      </c>
      <c r="G38" s="12">
        <f t="shared" si="3"/>
        <v>60906923.770000011</v>
      </c>
      <c r="H38" s="12">
        <f t="shared" si="4"/>
        <v>62841405.770000011</v>
      </c>
      <c r="I38" s="12">
        <f t="shared" si="5"/>
        <v>3607538.7700000107</v>
      </c>
      <c r="J38" s="12">
        <f t="shared" si="6"/>
        <v>72.104876721899245</v>
      </c>
      <c r="K38" s="22">
        <f t="shared" si="1"/>
        <v>71.471648717004456</v>
      </c>
      <c r="L38" s="22">
        <f t="shared" si="2"/>
        <v>97.759893288486381</v>
      </c>
    </row>
    <row r="39" spans="1:12" x14ac:dyDescent="0.35">
      <c r="A39" s="3" t="s">
        <v>31</v>
      </c>
      <c r="B39" s="2" t="s">
        <v>30</v>
      </c>
      <c r="C39" s="11">
        <f>SUM(C40:C41)</f>
        <v>580752977</v>
      </c>
      <c r="D39" s="11">
        <f>SUM(D40:D41)</f>
        <v>642945698</v>
      </c>
      <c r="E39" s="11">
        <f t="shared" ref="E39:F39" si="11">SUM(E40:E41)</f>
        <v>428664145.43000001</v>
      </c>
      <c r="F39" s="11">
        <f t="shared" si="11"/>
        <v>398198861.06</v>
      </c>
      <c r="G39" s="12">
        <f t="shared" si="3"/>
        <v>182554115.94</v>
      </c>
      <c r="H39" s="12">
        <f t="shared" si="4"/>
        <v>244746836.94</v>
      </c>
      <c r="I39" s="12">
        <f t="shared" si="5"/>
        <v>30465284.370000005</v>
      </c>
      <c r="J39" s="12">
        <f t="shared" si="6"/>
        <v>68.565961231396315</v>
      </c>
      <c r="K39" s="22">
        <f t="shared" si="1"/>
        <v>61.933513560891726</v>
      </c>
      <c r="L39" s="22">
        <f t="shared" si="2"/>
        <v>92.892971176901256</v>
      </c>
    </row>
    <row r="40" spans="1:12" x14ac:dyDescent="0.35">
      <c r="A40" s="3" t="s">
        <v>29</v>
      </c>
      <c r="B40" s="2" t="s">
        <v>28</v>
      </c>
      <c r="C40" s="11">
        <v>545741077</v>
      </c>
      <c r="D40" s="11">
        <v>604692624</v>
      </c>
      <c r="E40" s="11">
        <v>402907881.26999998</v>
      </c>
      <c r="F40" s="11">
        <v>374021878.23000002</v>
      </c>
      <c r="G40" s="12">
        <f t="shared" si="3"/>
        <v>171719198.76999998</v>
      </c>
      <c r="H40" s="12">
        <f t="shared" si="4"/>
        <v>230670745.76999998</v>
      </c>
      <c r="I40" s="12">
        <f t="shared" si="5"/>
        <v>28886003.039999962</v>
      </c>
      <c r="J40" s="12">
        <f t="shared" si="6"/>
        <v>68.534675873408744</v>
      </c>
      <c r="K40" s="22">
        <f t="shared" si="1"/>
        <v>61.853223172439428</v>
      </c>
      <c r="L40" s="22">
        <f t="shared" si="2"/>
        <v>92.830618515341811</v>
      </c>
    </row>
    <row r="41" spans="1:12" ht="36" x14ac:dyDescent="0.35">
      <c r="A41" s="3" t="s">
        <v>27</v>
      </c>
      <c r="B41" s="2" t="s">
        <v>26</v>
      </c>
      <c r="C41" s="11">
        <v>35011900</v>
      </c>
      <c r="D41" s="11">
        <v>38253074</v>
      </c>
      <c r="E41" s="11">
        <v>25756264.16</v>
      </c>
      <c r="F41" s="11">
        <v>24176982.829999998</v>
      </c>
      <c r="G41" s="12">
        <f t="shared" si="3"/>
        <v>10834917.170000002</v>
      </c>
      <c r="H41" s="12">
        <f t="shared" si="4"/>
        <v>14076091.170000002</v>
      </c>
      <c r="I41" s="12">
        <f t="shared" si="5"/>
        <v>1579281.3300000019</v>
      </c>
      <c r="J41" s="12">
        <f t="shared" si="6"/>
        <v>69.053615570705944</v>
      </c>
      <c r="K41" s="22">
        <f t="shared" si="1"/>
        <v>63.202718897832888</v>
      </c>
      <c r="L41" s="22">
        <f t="shared" si="2"/>
        <v>93.86836025523975</v>
      </c>
    </row>
    <row r="42" spans="1:12" x14ac:dyDescent="0.35">
      <c r="A42" s="3" t="s">
        <v>25</v>
      </c>
      <c r="B42" s="2" t="s">
        <v>24</v>
      </c>
      <c r="C42" s="11">
        <f>C43</f>
        <v>7566800</v>
      </c>
      <c r="D42" s="11">
        <f t="shared" ref="D42:F42" si="12">D43</f>
        <v>7566800</v>
      </c>
      <c r="E42" s="11">
        <f t="shared" si="12"/>
        <v>2500000</v>
      </c>
      <c r="F42" s="11">
        <f t="shared" si="12"/>
        <v>1198909.8500000001</v>
      </c>
      <c r="G42" s="12">
        <f t="shared" si="3"/>
        <v>6367890.1500000004</v>
      </c>
      <c r="H42" s="12">
        <f t="shared" si="4"/>
        <v>6367890.1500000004</v>
      </c>
      <c r="I42" s="12">
        <f t="shared" si="5"/>
        <v>1301090.1499999999</v>
      </c>
      <c r="J42" s="12">
        <f t="shared" si="6"/>
        <v>15.844344372786384</v>
      </c>
      <c r="K42" s="22">
        <f t="shared" si="1"/>
        <v>15.844344372786384</v>
      </c>
      <c r="L42" s="22">
        <f t="shared" si="2"/>
        <v>47.956394000000003</v>
      </c>
    </row>
    <row r="43" spans="1:12" x14ac:dyDescent="0.35">
      <c r="A43" s="3" t="s">
        <v>23</v>
      </c>
      <c r="B43" s="2" t="s">
        <v>22</v>
      </c>
      <c r="C43" s="11">
        <v>7566800</v>
      </c>
      <c r="D43" s="11">
        <v>7566800</v>
      </c>
      <c r="E43" s="11">
        <v>2500000</v>
      </c>
      <c r="F43" s="11">
        <v>1198909.8500000001</v>
      </c>
      <c r="G43" s="12">
        <f t="shared" si="3"/>
        <v>6367890.1500000004</v>
      </c>
      <c r="H43" s="12">
        <f t="shared" si="4"/>
        <v>6367890.1500000004</v>
      </c>
      <c r="I43" s="12">
        <f t="shared" si="5"/>
        <v>1301090.1499999999</v>
      </c>
      <c r="J43" s="12">
        <f t="shared" si="6"/>
        <v>15.844344372786384</v>
      </c>
      <c r="K43" s="22">
        <f t="shared" si="1"/>
        <v>15.844344372786384</v>
      </c>
      <c r="L43" s="22">
        <f t="shared" si="2"/>
        <v>47.956394000000003</v>
      </c>
    </row>
    <row r="44" spans="1:12" x14ac:dyDescent="0.35">
      <c r="A44" s="3" t="s">
        <v>21</v>
      </c>
      <c r="B44" s="2" t="s">
        <v>20</v>
      </c>
      <c r="C44" s="11">
        <f>SUM(C45:C47)</f>
        <v>113361700</v>
      </c>
      <c r="D44" s="11">
        <f>SUM(D45:D47)</f>
        <v>167215465</v>
      </c>
      <c r="E44" s="11">
        <f>SUM(E45:E47)</f>
        <v>125273145</v>
      </c>
      <c r="F44" s="11">
        <f>SUM(F45:F47)</f>
        <v>97539280.180000007</v>
      </c>
      <c r="G44" s="12">
        <f t="shared" si="3"/>
        <v>15822419.819999993</v>
      </c>
      <c r="H44" s="12">
        <f t="shared" si="4"/>
        <v>69676184.819999993</v>
      </c>
      <c r="I44" s="12">
        <f t="shared" si="5"/>
        <v>27733864.819999993</v>
      </c>
      <c r="J44" s="12">
        <f t="shared" si="6"/>
        <v>86.042534806729265</v>
      </c>
      <c r="K44" s="22">
        <f t="shared" si="1"/>
        <v>58.331494745417245</v>
      </c>
      <c r="L44" s="22">
        <f t="shared" si="2"/>
        <v>77.861284778952438</v>
      </c>
    </row>
    <row r="45" spans="1:12" x14ac:dyDescent="0.35">
      <c r="A45" s="3" t="s">
        <v>19</v>
      </c>
      <c r="B45" s="2" t="s">
        <v>18</v>
      </c>
      <c r="C45" s="11">
        <v>17829500</v>
      </c>
      <c r="D45" s="11">
        <v>17829500</v>
      </c>
      <c r="E45" s="11">
        <v>17105400</v>
      </c>
      <c r="F45" s="11">
        <v>16519249.08</v>
      </c>
      <c r="G45" s="12">
        <f t="shared" si="3"/>
        <v>1310250.92</v>
      </c>
      <c r="H45" s="12">
        <f t="shared" si="4"/>
        <v>1310250.92</v>
      </c>
      <c r="I45" s="12">
        <f t="shared" si="5"/>
        <v>586150.91999999993</v>
      </c>
      <c r="J45" s="12">
        <f t="shared" si="6"/>
        <v>92.651218934911242</v>
      </c>
      <c r="K45" s="22">
        <f t="shared" si="1"/>
        <v>92.651218934911242</v>
      </c>
      <c r="L45" s="22">
        <f t="shared" si="2"/>
        <v>96.573298958223717</v>
      </c>
    </row>
    <row r="46" spans="1:12" x14ac:dyDescent="0.35">
      <c r="A46" s="3" t="s">
        <v>17</v>
      </c>
      <c r="B46" s="2" t="s">
        <v>16</v>
      </c>
      <c r="C46" s="11">
        <v>22027600</v>
      </c>
      <c r="D46" s="11">
        <v>75881365</v>
      </c>
      <c r="E46" s="11">
        <v>53197820</v>
      </c>
      <c r="F46" s="11">
        <v>32068170</v>
      </c>
      <c r="G46" s="12">
        <f t="shared" si="3"/>
        <v>-10040570</v>
      </c>
      <c r="H46" s="12">
        <f t="shared" si="4"/>
        <v>43813195</v>
      </c>
      <c r="I46" s="12">
        <f t="shared" si="5"/>
        <v>21129650</v>
      </c>
      <c r="J46" s="12">
        <f t="shared" si="6"/>
        <v>145.58177014291164</v>
      </c>
      <c r="K46" s="22">
        <f t="shared" si="1"/>
        <v>42.260929280858349</v>
      </c>
      <c r="L46" s="22">
        <f t="shared" si="2"/>
        <v>60.280985198265647</v>
      </c>
    </row>
    <row r="47" spans="1:12" x14ac:dyDescent="0.35">
      <c r="A47" s="3" t="s">
        <v>15</v>
      </c>
      <c r="B47" s="2" t="s">
        <v>14</v>
      </c>
      <c r="C47" s="11">
        <v>73504600</v>
      </c>
      <c r="D47" s="11">
        <v>73504600</v>
      </c>
      <c r="E47" s="11">
        <v>54969925</v>
      </c>
      <c r="F47" s="11">
        <v>48951861.100000001</v>
      </c>
      <c r="G47" s="12">
        <f t="shared" si="3"/>
        <v>24552738.899999999</v>
      </c>
      <c r="H47" s="12">
        <f t="shared" si="4"/>
        <v>24552738.899999999</v>
      </c>
      <c r="I47" s="12">
        <f t="shared" si="5"/>
        <v>6018063.8999999985</v>
      </c>
      <c r="J47" s="12">
        <f t="shared" si="6"/>
        <v>66.597003588891042</v>
      </c>
      <c r="K47" s="22">
        <f t="shared" si="1"/>
        <v>66.597003588891042</v>
      </c>
      <c r="L47" s="22">
        <f t="shared" si="2"/>
        <v>89.052079114170155</v>
      </c>
    </row>
    <row r="48" spans="1:12" x14ac:dyDescent="0.35">
      <c r="A48" s="3" t="s">
        <v>13</v>
      </c>
      <c r="B48" s="2" t="s">
        <v>12</v>
      </c>
      <c r="C48" s="11">
        <f>SUM(C49:C52)</f>
        <v>1862293534</v>
      </c>
      <c r="D48" s="11">
        <f t="shared" ref="D48:F48" si="13">SUM(D49:D52)</f>
        <v>2193903927</v>
      </c>
      <c r="E48" s="11">
        <f t="shared" si="13"/>
        <v>1170477112.27</v>
      </c>
      <c r="F48" s="11">
        <f t="shared" si="13"/>
        <v>1029173424.6400001</v>
      </c>
      <c r="G48" s="12">
        <f t="shared" si="3"/>
        <v>833120109.3599999</v>
      </c>
      <c r="H48" s="12">
        <f t="shared" si="4"/>
        <v>1164730502.3599999</v>
      </c>
      <c r="I48" s="12">
        <f t="shared" si="5"/>
        <v>141303687.62999988</v>
      </c>
      <c r="J48" s="12">
        <f t="shared" si="6"/>
        <v>55.26375975915299</v>
      </c>
      <c r="K48" s="22">
        <f t="shared" si="1"/>
        <v>46.910596766528336</v>
      </c>
      <c r="L48" s="22">
        <f t="shared" si="2"/>
        <v>87.927684689540115</v>
      </c>
    </row>
    <row r="49" spans="1:12" x14ac:dyDescent="0.35">
      <c r="A49" s="3" t="s">
        <v>11</v>
      </c>
      <c r="B49" s="2" t="s">
        <v>10</v>
      </c>
      <c r="C49" s="11">
        <v>229309170</v>
      </c>
      <c r="D49" s="11">
        <v>245908242</v>
      </c>
      <c r="E49" s="11">
        <v>182648367</v>
      </c>
      <c r="F49" s="11">
        <v>158407846.03999999</v>
      </c>
      <c r="G49" s="12">
        <f t="shared" si="3"/>
        <v>70901323.960000008</v>
      </c>
      <c r="H49" s="12">
        <f t="shared" si="4"/>
        <v>87500395.960000008</v>
      </c>
      <c r="I49" s="12">
        <f t="shared" si="5"/>
        <v>24240520.960000008</v>
      </c>
      <c r="J49" s="12">
        <f t="shared" si="6"/>
        <v>69.080467231205802</v>
      </c>
      <c r="K49" s="22">
        <f t="shared" si="1"/>
        <v>64.417461062569842</v>
      </c>
      <c r="L49" s="22">
        <f t="shared" si="2"/>
        <v>86.728312243820938</v>
      </c>
    </row>
    <row r="50" spans="1:12" x14ac:dyDescent="0.35">
      <c r="A50" s="3" t="s">
        <v>9</v>
      </c>
      <c r="B50" s="2" t="s">
        <v>8</v>
      </c>
      <c r="C50" s="11">
        <v>1073196333</v>
      </c>
      <c r="D50" s="11">
        <v>1357974964</v>
      </c>
      <c r="E50" s="11">
        <v>549260510</v>
      </c>
      <c r="F50" s="11">
        <v>471241848.05000001</v>
      </c>
      <c r="G50" s="12">
        <f t="shared" si="3"/>
        <v>601954484.95000005</v>
      </c>
      <c r="H50" s="12">
        <f t="shared" si="4"/>
        <v>886733115.95000005</v>
      </c>
      <c r="I50" s="12">
        <f t="shared" si="5"/>
        <v>78018661.949999988</v>
      </c>
      <c r="J50" s="12">
        <f t="shared" si="6"/>
        <v>43.910124695701882</v>
      </c>
      <c r="K50" s="22">
        <f t="shared" si="1"/>
        <v>34.701806774252134</v>
      </c>
      <c r="L50" s="22">
        <f t="shared" si="2"/>
        <v>85.795690655059104</v>
      </c>
    </row>
    <row r="51" spans="1:12" x14ac:dyDescent="0.35">
      <c r="A51" s="3" t="s">
        <v>103</v>
      </c>
      <c r="B51" s="2" t="s">
        <v>104</v>
      </c>
      <c r="C51" s="11">
        <v>531314831</v>
      </c>
      <c r="D51" s="11">
        <v>561210694</v>
      </c>
      <c r="E51" s="11">
        <v>416465368.26999998</v>
      </c>
      <c r="F51" s="11">
        <v>380657930.97000003</v>
      </c>
      <c r="G51" s="12">
        <f t="shared" si="3"/>
        <v>150656900.02999997</v>
      </c>
      <c r="H51" s="12">
        <f t="shared" si="4"/>
        <v>180552763.02999997</v>
      </c>
      <c r="I51" s="12">
        <f t="shared" si="5"/>
        <v>35807437.299999952</v>
      </c>
      <c r="J51" s="12">
        <f t="shared" si="6"/>
        <v>71.644514468672909</v>
      </c>
      <c r="K51" s="22">
        <f t="shared" si="1"/>
        <v>67.827989566071949</v>
      </c>
      <c r="L51" s="22">
        <f t="shared" si="2"/>
        <v>91.402061244913526</v>
      </c>
    </row>
    <row r="52" spans="1:12" ht="36" x14ac:dyDescent="0.35">
      <c r="A52" s="3" t="s">
        <v>7</v>
      </c>
      <c r="B52" s="2" t="s">
        <v>6</v>
      </c>
      <c r="C52" s="11">
        <v>28473200</v>
      </c>
      <c r="D52" s="11">
        <v>28810027</v>
      </c>
      <c r="E52" s="11">
        <v>22102867</v>
      </c>
      <c r="F52" s="11">
        <v>18865799.579999998</v>
      </c>
      <c r="G52" s="12">
        <f t="shared" si="3"/>
        <v>9607400.4200000018</v>
      </c>
      <c r="H52" s="12">
        <f t="shared" si="4"/>
        <v>9944227.4200000018</v>
      </c>
      <c r="I52" s="12">
        <f t="shared" si="5"/>
        <v>3237067.4200000018</v>
      </c>
      <c r="J52" s="12">
        <f t="shared" si="6"/>
        <v>66.258093856679253</v>
      </c>
      <c r="K52" s="22">
        <f t="shared" si="1"/>
        <v>65.483449841959526</v>
      </c>
      <c r="L52" s="22">
        <f t="shared" si="2"/>
        <v>85.354536042767663</v>
      </c>
    </row>
    <row r="53" spans="1:12" x14ac:dyDescent="0.35">
      <c r="A53" s="3" t="s">
        <v>5</v>
      </c>
      <c r="B53" s="2" t="s">
        <v>4</v>
      </c>
      <c r="C53" s="11">
        <f>SUM(C54:C55)</f>
        <v>55876700</v>
      </c>
      <c r="D53" s="11">
        <f t="shared" ref="D53:F53" si="14">SUM(D54:D55)</f>
        <v>56699115</v>
      </c>
      <c r="E53" s="11">
        <f t="shared" si="14"/>
        <v>40013021</v>
      </c>
      <c r="F53" s="11">
        <f t="shared" si="14"/>
        <v>37779009.310000002</v>
      </c>
      <c r="G53" s="12">
        <f t="shared" si="3"/>
        <v>18097690.689999998</v>
      </c>
      <c r="H53" s="12">
        <f t="shared" si="4"/>
        <v>18920105.689999998</v>
      </c>
      <c r="I53" s="12">
        <f t="shared" si="5"/>
        <v>2234011.6899999976</v>
      </c>
      <c r="J53" s="12">
        <f t="shared" si="6"/>
        <v>67.611382400893405</v>
      </c>
      <c r="K53" s="22">
        <f t="shared" si="1"/>
        <v>66.630686052154431</v>
      </c>
      <c r="L53" s="22">
        <f t="shared" si="2"/>
        <v>94.416788250004927</v>
      </c>
    </row>
    <row r="54" spans="1:12" x14ac:dyDescent="0.35">
      <c r="A54" s="3" t="s">
        <v>3</v>
      </c>
      <c r="B54" s="2" t="s">
        <v>2</v>
      </c>
      <c r="C54" s="11">
        <v>33432800</v>
      </c>
      <c r="D54" s="11">
        <v>34125015</v>
      </c>
      <c r="E54" s="11">
        <v>23511796</v>
      </c>
      <c r="F54" s="11">
        <v>21987897.609999999</v>
      </c>
      <c r="G54" s="12">
        <f t="shared" si="3"/>
        <v>11444902.390000001</v>
      </c>
      <c r="H54" s="12">
        <f t="shared" si="4"/>
        <v>12137117.390000001</v>
      </c>
      <c r="I54" s="12">
        <f t="shared" si="5"/>
        <v>1523898.3900000006</v>
      </c>
      <c r="J54" s="12">
        <f t="shared" si="6"/>
        <v>65.767442780742257</v>
      </c>
      <c r="K54" s="22">
        <f t="shared" si="1"/>
        <v>64.433371267382583</v>
      </c>
      <c r="L54" s="22">
        <f t="shared" si="2"/>
        <v>93.518579397337405</v>
      </c>
    </row>
    <row r="55" spans="1:12" x14ac:dyDescent="0.35">
      <c r="A55" s="3" t="s">
        <v>1</v>
      </c>
      <c r="B55" s="2" t="s">
        <v>0</v>
      </c>
      <c r="C55" s="11">
        <v>22443900</v>
      </c>
      <c r="D55" s="11">
        <v>22574100</v>
      </c>
      <c r="E55" s="11">
        <v>16501225</v>
      </c>
      <c r="F55" s="11">
        <v>15791111.699999999</v>
      </c>
      <c r="G55" s="12">
        <f t="shared" si="3"/>
        <v>6652788.3000000007</v>
      </c>
      <c r="H55" s="12">
        <f t="shared" si="4"/>
        <v>6782988.3000000007</v>
      </c>
      <c r="I55" s="12">
        <f t="shared" si="5"/>
        <v>710113.30000000075</v>
      </c>
      <c r="J55" s="12">
        <f t="shared" si="6"/>
        <v>70.358144974803835</v>
      </c>
      <c r="K55" s="22">
        <f t="shared" si="1"/>
        <v>69.9523422860712</v>
      </c>
      <c r="L55" s="22">
        <f t="shared" si="2"/>
        <v>95.69660252496405</v>
      </c>
    </row>
    <row r="56" spans="1:12" hidden="1" outlineLevel="1" x14ac:dyDescent="0.35">
      <c r="C56" s="5" t="b">
        <f>C5='[3]приложение №7'!$D$9</f>
        <v>1</v>
      </c>
      <c r="D56" s="5" t="b">
        <f>D5=[4]Результат!D55</f>
        <v>0</v>
      </c>
      <c r="E56" s="5" t="b">
        <f>E5=[4]Результат!E55</f>
        <v>0</v>
      </c>
      <c r="F56" s="5" t="b">
        <f>F5=[4]Результат!F55</f>
        <v>0</v>
      </c>
      <c r="I56" s="12">
        <f t="shared" ref="I56" si="15">E56-F56</f>
        <v>0</v>
      </c>
      <c r="J56" s="12">
        <f t="shared" si="6"/>
        <v>0</v>
      </c>
      <c r="L56" s="18" t="e">
        <f t="shared" si="2"/>
        <v>#DIV/0!</v>
      </c>
    </row>
    <row r="57" spans="1:12" collapsed="1" x14ac:dyDescent="0.35"/>
  </sheetData>
  <autoFilter ref="A4:II4"/>
  <mergeCells count="1">
    <mergeCell ref="A1:K1"/>
  </mergeCells>
  <pageMargins left="1.1811023622047245" right="0.39370078740157483" top="0.78740157480314965" bottom="0.78740157480314965" header="0.31496062992125984" footer="0.31496062992125984"/>
  <pageSetup paperSize="9" scale="7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HalilovaLK</dc:creator>
  <cp:lastModifiedBy>Трусова Вера Альбертовна</cp:lastModifiedBy>
  <dcterms:created xsi:type="dcterms:W3CDTF">2018-03-26T08:21:38Z</dcterms:created>
  <dcterms:modified xsi:type="dcterms:W3CDTF">2024-10-15T06:48:35Z</dcterms:modified>
</cp:coreProperties>
</file>