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192.168.10.1\duma\2024 год\ПРОТОКОЛЫ (РЕШЕНИЯ) ДУМЫ\ПРОТОКОЛ 73\"/>
    </mc:Choice>
  </mc:AlternateContent>
  <bookViews>
    <workbookView xWindow="0" yWindow="0" windowWidth="28800" windowHeight="12330"/>
  </bookViews>
  <sheets>
    <sheet name="Приложение №1" sheetId="1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LAST_CELL" localSheetId="0">'Приложение №1'!#REF!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 localSheetId="0">#REF!</definedName>
    <definedName name="ггг">#REF!</definedName>
    <definedName name="гггг" localSheetId="0">[1]доходы!#REF!</definedName>
    <definedName name="гггг">[1]доходы!#REF!</definedName>
    <definedName name="_xlnm.Print_Titles" localSheetId="0">'Приложение №1'!$6:$6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9" i="11" l="1"/>
  <c r="C23" i="11" l="1"/>
  <c r="C74" i="11" l="1"/>
  <c r="C73" i="11" l="1"/>
  <c r="C70" i="11"/>
  <c r="C69" i="11"/>
  <c r="C68" i="11"/>
  <c r="C66" i="11"/>
  <c r="C65" i="11"/>
  <c r="C62" i="11"/>
  <c r="C60" i="11"/>
  <c r="C59" i="11"/>
  <c r="C53" i="11"/>
  <c r="C52" i="11"/>
  <c r="C50" i="11"/>
  <c r="C49" i="11"/>
  <c r="C48" i="11"/>
  <c r="C47" i="11"/>
  <c r="C42" i="11"/>
  <c r="C41" i="11"/>
  <c r="C40" i="11"/>
  <c r="C37" i="11"/>
  <c r="C36" i="11"/>
  <c r="C27" i="11" s="1"/>
  <c r="C20" i="11"/>
  <c r="C17" i="11"/>
  <c r="C11" i="11"/>
  <c r="C39" i="11" l="1"/>
  <c r="C26" i="11" s="1"/>
  <c r="C15" i="11"/>
  <c r="C8" i="11" s="1"/>
  <c r="C46" i="11"/>
  <c r="C7" i="11" l="1"/>
  <c r="C79" i="11" l="1"/>
</calcChain>
</file>

<file path=xl/sharedStrings.xml><?xml version="1.0" encoding="utf-8"?>
<sst xmlns="http://schemas.openxmlformats.org/spreadsheetml/2006/main" count="151" uniqueCount="151">
  <si>
    <t>в рублях</t>
  </si>
  <si>
    <t>Код бюджетной классификации</t>
  </si>
  <si>
    <t xml:space="preserve">Наименование </t>
  </si>
  <si>
    <t>000 1 00 00000 00 0000 000</t>
  </si>
  <si>
    <t>НАЛОГОВЫЕ И НЕНАЛОГОВЫЕ ДОХОДЫ</t>
  </si>
  <si>
    <t>НАЛОГОВЫЕ ДОХОДЫ</t>
  </si>
  <si>
    <t>000 1 01 02000 01 0000 110</t>
  </si>
  <si>
    <t>000 1 05 00000 00 0000 000</t>
  </si>
  <si>
    <t>Налоги на совокупный доход</t>
  </si>
  <si>
    <t>000 1 05 01000 00 0000 110</t>
  </si>
  <si>
    <t>000 1 06 00000 00 0000 000</t>
  </si>
  <si>
    <t>Налоги на имущество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</si>
  <si>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</si>
  <si>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</si>
  <si>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</si>
  <si>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</si>
  <si>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</si>
  <si>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</si>
  <si>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</si>
  <si>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</si>
  <si>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</si>
  <si>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</si>
  <si>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</si>
  <si>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</si>
  <si>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</si>
  <si>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</si>
  <si>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</si>
  <si>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</si>
  <si>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</si>
  <si>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</si>
  <si>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</si>
  <si>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</si>
  <si>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</si>
  <si>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</si>
  <si>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</si>
  <si>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</si>
  <si>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</si>
  <si>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>000 1 14 00000 00 0000 000</t>
  </si>
  <si>
    <t>Доходы от продажи материальных и нематериальных активов</t>
  </si>
  <si>
    <t>000 1 16 00000 00 0000 000</t>
  </si>
  <si>
    <t>Штрафы, санкции, возмещение ущерба</t>
  </si>
  <si>
    <t xml:space="preserve">000 1 16 11064 01 0000 140
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</si>
  <si>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</si>
  <si>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</si>
  <si>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</si>
  <si>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</si>
  <si>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</si>
  <si>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</si>
  <si>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</si>
  <si>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</si>
  <si>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</si>
  <si>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</si>
  <si>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</si>
  <si>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</si>
  <si>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Иные межбюджетные трансферты</t>
  </si>
  <si>
    <t>ИТОГО ДОХОДОВ</t>
  </si>
  <si>
    <t>Налог, взимаемый в связи с применением упрощенной системы налогообложения</t>
  </si>
  <si>
    <t>Единый сельскохозяйственный налог</t>
  </si>
  <si>
    <t>000 1 05 04010 02 0000 110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</si>
  <si>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</si>
  <si>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000 1 06 01020 04 0000 110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</si>
  <si>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</si>
  <si>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000 1 06 04011 02 0000 110</t>
  </si>
  <si>
    <t>Транспортный налог с организаций</t>
  </si>
  <si>
    <t>000 1 06 04012 02 0000 110</t>
  </si>
  <si>
    <t>Транспортный налог с физических лиц</t>
  </si>
  <si>
    <t>000 1 08 03010 01 0000 110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</si>
  <si>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</si>
  <si>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000 1 11 01040 04 0000 120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</si>
  <si>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</si>
  <si>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000 1 11 09044 04 0000 120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</si>
  <si>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</si>
  <si>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000 1 13 00000 00 0000 000</t>
  </si>
  <si>
    <t>000 1 13 01994 04 0000 130</t>
  </si>
  <si>
    <t>000 1 13 02994 04 0000 130</t>
  </si>
  <si>
    <t>000 1 14 01040 04 0000 410</t>
  </si>
  <si>
    <t>Доходы от продажи квартир, находящихся в собственности городских округов</t>
  </si>
  <si>
    <t>000 1 14 06012 04 0000 430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</si>
  <si>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</si>
  <si>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000 1 16 01053 01 0000 140</t>
  </si>
  <si>
    <t>000 1 16 01063 01 0000 140</t>
  </si>
  <si>
    <t>000 1 16 01073 01 0000 140</t>
  </si>
  <si>
    <t>000 1 16 01092 01 0000 140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</si>
  <si>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</si>
  <si>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</si>
  <si>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</si>
  <si>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000 1 16 01153 01 0000 140</t>
  </si>
  <si>
    <t xml:space="preserve">000 1 16 01154 01 0000 140
</t>
  </si>
  <si>
    <t>000 1 16 01173 01 0000 140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</si>
  <si>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</si>
  <si>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000 1 16 01183 01 0000 140</t>
  </si>
  <si>
    <t>000 1 16 01192 01 0000 140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</si>
  <si>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</si>
  <si>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</si>
  <si>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</si>
  <si>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</si>
  <si>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</si>
  <si>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Акцизы по подакцизным товарам (продукции), производимым на территории Российской Федерации</t>
  </si>
  <si>
    <t>000 1 05 03000 01 0000 110</t>
  </si>
  <si>
    <t>000 1 03 02000 01 0000 110</t>
  </si>
  <si>
    <t>000 1 14 02000 00 0000 000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</si>
  <si>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</si>
  <si>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</si>
  <si>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</si>
  <si>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</si>
  <si>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000 2 02 10000 00 0000 150</t>
  </si>
  <si>
    <t>000 2 02 20000 00 0000 150</t>
  </si>
  <si>
    <t>000 2 02 30000 00 0000 150</t>
  </si>
  <si>
    <t>000 2 02 40000 00 0000 150</t>
  </si>
  <si>
    <t>Доходы от оказания платных услуг и компенсации затрат государства</t>
  </si>
  <si>
    <t>000 1 16 01082 01 0000 140</t>
  </si>
  <si>
    <t>000 1 16 01142 01 0000 140</t>
  </si>
  <si>
    <t>000 1 16 01133 01 0000 140</t>
  </si>
  <si>
    <t>000 1 16 01083 01 0000 140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</si>
  <si>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</si>
  <si>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</si>
  <si>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 xml:space="preserve">План на 2025 год </t>
  </si>
  <si>
    <t>000 1 08 07150 01 0000 110</t>
  </si>
  <si>
    <t>000 1 11 09080 04 0000 120</t>
  </si>
  <si>
    <t>000 1 16 01072 01 0000 140</t>
  </si>
  <si>
    <t>000 1 16 01333 01 0000 140</t>
  </si>
  <si>
    <t>Государственная пошлина за выдачу разрешения на установку рекламной конструкции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</si>
  <si>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</si>
  <si>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</si>
  <si>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</si>
  <si>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000 1 16 01132 01 0000 140</t>
  </si>
  <si>
    <t>000 1 16 01103 01 0000 140</t>
  </si>
  <si>
    <t>000 1 11 05312 04 0000 120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</si>
  <si>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</si>
  <si>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</si>
  <si>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</si>
  <si>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000 1 16 01093 01 0000 140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</si>
  <si>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</si>
  <si>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</si>
  <si>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 xml:space="preserve">Налог на доходы физических лиц 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</si>
  <si>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</si>
  <si>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</si>
  <si>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     Приложение  1</t>
  </si>
  <si>
    <t>к решению Думы города</t>
  </si>
  <si>
    <t>Распределение доходов бюджета  города Нефтеюганска на 2025 год по показателям классификации доходов</t>
  </si>
  <si>
    <t>000 1 11 05324 04 0000 120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</si>
  <si>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</si>
  <si>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</si>
  <si>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</si>
  <si>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среды, природопользования и обращения с животными,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</si>
  <si>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</si>
  <si>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</t>
  </si>
  <si>
    <t>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</si>
  <si>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</si>
  <si>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Платежи, уплачиваемые в целях возмещения вреда, причиняемого автомобильным дорогам местного значения тяжеловесными транспортными средствами</t>
  </si>
  <si>
    <t>от 23.12.2024 № 700-VII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</si>
</sst>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?"/>
  </numFmts>
  <fonts count="11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  <charset val="204"/>
    </font>
    <font>
      <sz val="10"/>
      <color indexed="62"/>
      <name val="Arial Cyr"/>
      <charset val="204"/>
    </font>
    <font>
      <b/>
      <sz val="10"/>
      <name val="Arial Cyr"/>
      <charset val="204"/>
    </font>
    <font>
      <i/>
      <sz val="8"/>
      <color rgb="FF808080"/>
      <name val="Arial Cyr"/>
      <charset val="204"/>
    </font>
    <font>
      <sz val="10"/>
      <color rgb="FF333399"/>
      <name val="Arial Cyr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1"/>
      </patternFill>
    </fill>
    <fill>
      <patternFill patternType="solid">
        <fgColor rgb="FFFF8080"/>
        <bgColor rgb="FFFF99CC"/>
      </patternFill>
    </fill>
    <fill>
      <patternFill patternType="solid">
        <fgColor rgb="FFCCFFFF"/>
        <bgColor rgb="FFCCFFFF"/>
      </patternFill>
    </fill>
    <fill>
      <patternFill patternType="solid">
        <fgColor rgb="FFC0C0C0"/>
        <bgColor rgb="FFC3D69B"/>
      </patternFill>
    </fill>
    <fill>
      <patternFill patternType="solid">
        <fgColor rgb="FFFFCC00"/>
        <bgColor rgb="FFFFFF00"/>
      </patternFill>
    </fill>
    <fill>
      <patternFill patternType="solid">
        <fgColor rgb="FFCCCCFF"/>
        <bgColor rgb="FFC0C0C0"/>
      </patternFill>
    </fill>
    <fill>
      <patternFill patternType="solid">
        <fgColor rgb="FF00FFFF"/>
        <bgColor rgb="FF00FFFF"/>
      </patternFill>
    </fill>
    <fill>
      <patternFill patternType="solid">
        <fgColor rgb="FFFFFF00"/>
        <bgColor rgb="FFFFFF00"/>
      </patternFill>
    </fill>
    <fill>
      <patternFill patternType="solid">
        <fgColor rgb="FFFFFF99"/>
        <bgColor rgb="FFEBF1DE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rgb="FF0000FF"/>
      </left>
      <right style="dashed">
        <color rgb="FF0000FF"/>
      </right>
      <top style="dashed">
        <color rgb="FF0000FF"/>
      </top>
      <bottom style="dashed">
        <color rgb="FF0000FF"/>
      </bottom>
      <diagonal/>
    </border>
  </borders>
  <cellStyleXfs count="50">
    <xf numFmtId="0" fontId="0" fillId="0" borderId="0"/>
    <xf numFmtId="0" fontId="1" fillId="0" borderId="0"/>
    <xf numFmtId="0" fontId="2" fillId="0" borderId="0"/>
    <xf numFmtId="49" fontId="7" fillId="2" borderId="2">
      <alignment horizontal="left" vertical="top" wrapText="1"/>
    </xf>
    <xf numFmtId="0" fontId="1" fillId="3" borderId="2">
      <alignment horizontal="left" vertical="top" wrapText="1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4" borderId="3">
      <alignment horizontal="right" vertical="top"/>
    </xf>
    <xf numFmtId="49" fontId="1" fillId="5" borderId="3">
      <alignment horizontal="left" vertical="top" wrapText="1"/>
    </xf>
    <xf numFmtId="49" fontId="1" fillId="6" borderId="3">
      <alignment horizontal="left" vertical="top"/>
    </xf>
    <xf numFmtId="49" fontId="8" fillId="0" borderId="3">
      <alignment horizontal="left" vertical="top"/>
    </xf>
    <xf numFmtId="0" fontId="1" fillId="7" borderId="3">
      <alignment horizontal="left" vertical="top" wrapText="1"/>
    </xf>
    <xf numFmtId="0" fontId="8" fillId="0" borderId="3">
      <alignment horizontal="left" vertical="top" wrapText="1"/>
    </xf>
    <xf numFmtId="0" fontId="1" fillId="8" borderId="3">
      <alignment horizontal="left" vertical="top" wrapText="1"/>
    </xf>
    <xf numFmtId="0" fontId="1" fillId="9" borderId="3">
      <alignment horizontal="left" vertical="top" wrapText="1"/>
    </xf>
    <xf numFmtId="0" fontId="1" fillId="1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9" fillId="0" borderId="0">
      <alignment horizontal="left" vertical="top"/>
    </xf>
    <xf numFmtId="0" fontId="2" fillId="0" borderId="0"/>
    <xf numFmtId="0" fontId="1" fillId="7" borderId="4">
      <alignment horizontal="right" vertical="top"/>
    </xf>
    <xf numFmtId="0" fontId="1" fillId="8" borderId="4">
      <alignment horizontal="right" vertical="top"/>
    </xf>
    <xf numFmtId="0" fontId="1" fillId="0" borderId="3">
      <alignment horizontal="right" vertical="top"/>
    </xf>
    <xf numFmtId="0" fontId="1" fillId="0" borderId="3">
      <alignment horizontal="right" vertical="top"/>
    </xf>
    <xf numFmtId="0" fontId="1" fillId="9" borderId="4">
      <alignment horizontal="right" vertical="top"/>
    </xf>
    <xf numFmtId="0" fontId="1" fillId="0" borderId="3">
      <alignment horizontal="right" vertical="top"/>
    </xf>
    <xf numFmtId="49" fontId="10" fillId="11" borderId="3">
      <alignment horizontal="left" vertical="top" wrapText="1"/>
    </xf>
    <xf numFmtId="49" fontId="1" fillId="0" borderId="3">
      <alignment horizontal="left" vertical="top" wrapText="1"/>
    </xf>
    <xf numFmtId="0" fontId="1" fillId="5" borderId="3">
      <alignment horizontal="left" vertical="top" wrapText="1"/>
    </xf>
    <xf numFmtId="0" fontId="1" fillId="0" borderId="3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4" borderId="1">
      <alignment horizontal="right" vertical="top"/>
    </xf>
    <xf numFmtId="49" fontId="1" fillId="5" borderId="1">
      <alignment horizontal="left" vertical="top" wrapText="1"/>
    </xf>
    <xf numFmtId="49" fontId="1" fillId="6" borderId="1">
      <alignment horizontal="left" vertical="top"/>
    </xf>
    <xf numFmtId="49" fontId="8" fillId="0" borderId="1">
      <alignment horizontal="left" vertical="top"/>
    </xf>
    <xf numFmtId="0" fontId="1" fillId="7" borderId="1">
      <alignment horizontal="left" vertical="top" wrapText="1"/>
    </xf>
    <xf numFmtId="0" fontId="8" fillId="0" borderId="1">
      <alignment horizontal="left" vertical="top" wrapText="1"/>
    </xf>
    <xf numFmtId="0" fontId="1" fillId="8" borderId="1">
      <alignment horizontal="left" vertical="top" wrapText="1"/>
    </xf>
    <xf numFmtId="0" fontId="1" fillId="9" borderId="1">
      <alignment horizontal="left" vertical="top" wrapText="1"/>
    </xf>
    <xf numFmtId="0" fontId="1" fillId="1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  <xf numFmtId="0" fontId="1" fillId="0" borderId="1">
      <alignment horizontal="right" vertical="top"/>
    </xf>
    <xf numFmtId="0" fontId="1" fillId="0" borderId="1">
      <alignment horizontal="right" vertical="top"/>
    </xf>
    <xf numFmtId="0" fontId="1" fillId="0" borderId="1">
      <alignment horizontal="right" vertical="top"/>
    </xf>
    <xf numFmtId="49" fontId="10" fillId="11" borderId="1">
      <alignment horizontal="left" vertical="top" wrapText="1"/>
    </xf>
    <xf numFmtId="49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0" borderId="1">
      <alignment horizontal="left" vertical="top" wrapText="1"/>
    </xf>
  </cellStyleXfs>
  <cellXfs count="33">
    <xf numFmtId="0" fontId="0" fillId="0" borderId="0" xfId="0"/>
    <xf numFmtId="0" fontId="4" fillId="0" borderId="0" xfId="2" applyFont="1" applyAlignment="1">
      <alignment horizontal="center" vertical="center"/>
    </xf>
    <xf numFmtId="0" fontId="3" fillId="0" borderId="0" xfId="2" applyFont="1" applyFill="1" applyBorder="1" applyAlignment="1" applyProtection="1">
      <alignment horizontal="left" vertical="center"/>
    </xf>
    <xf numFmtId="49" fontId="5" fillId="0" borderId="1" xfId="2" applyNumberFormat="1" applyFont="1" applyFill="1" applyBorder="1" applyAlignment="1" applyProtection="1">
      <alignment horizontal="center" vertical="center" wrapText="1"/>
    </xf>
    <xf numFmtId="0" fontId="5" fillId="0" borderId="1" xfId="2" applyFont="1" applyFill="1" applyBorder="1" applyAlignment="1">
      <alignment horizontal="left" vertical="center" wrapText="1"/>
    </xf>
    <xf numFmtId="49" fontId="3" fillId="0" borderId="1" xfId="2" applyNumberFormat="1" applyFont="1" applyFill="1" applyBorder="1" applyAlignment="1" applyProtection="1">
      <alignment horizontal="center" vertical="center" wrapText="1"/>
    </xf>
    <xf numFmtId="49" fontId="3" fillId="0" borderId="1" xfId="2" applyNumberFormat="1" applyFont="1" applyFill="1" applyBorder="1" applyAlignment="1" applyProtection="1">
      <alignment horizontal="left" vertical="center" wrapText="1"/>
    </xf>
    <xf numFmtId="165" fontId="3" fillId="0" borderId="1" xfId="2" applyNumberFormat="1" applyFont="1" applyFill="1" applyBorder="1" applyAlignment="1" applyProtection="1">
      <alignment horizontal="left" vertical="center" wrapText="1"/>
    </xf>
    <xf numFmtId="49" fontId="3" fillId="0" borderId="1" xfId="2" applyNumberFormat="1" applyFont="1" applyFill="1" applyBorder="1" applyAlignment="1">
      <alignment horizontal="left" vertical="center" wrapText="1"/>
    </xf>
    <xf numFmtId="0" fontId="4" fillId="0" borderId="0" xfId="2" applyFont="1" applyFill="1" applyAlignment="1">
      <alignment horizontal="center" vertical="center"/>
    </xf>
    <xf numFmtId="1" fontId="3" fillId="0" borderId="1" xfId="2" applyNumberFormat="1" applyFont="1" applyFill="1" applyBorder="1" applyAlignment="1">
      <alignment horizontal="left" vertical="center" wrapText="1"/>
    </xf>
    <xf numFmtId="0" fontId="3" fillId="0" borderId="1" xfId="2" applyFont="1" applyFill="1" applyBorder="1" applyAlignment="1">
      <alignment horizontal="left" vertical="center" wrapText="1"/>
    </xf>
    <xf numFmtId="1" fontId="5" fillId="0" borderId="1" xfId="2" applyNumberFormat="1" applyFont="1" applyFill="1" applyBorder="1" applyAlignment="1">
      <alignment horizontal="left" vertical="center" wrapText="1"/>
    </xf>
    <xf numFmtId="0" fontId="6" fillId="0" borderId="0" xfId="2" applyFont="1" applyFill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left" vertical="center" wrapText="1"/>
    </xf>
    <xf numFmtId="49" fontId="5" fillId="0" borderId="1" xfId="2" applyNumberFormat="1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center" vertical="center"/>
    </xf>
    <xf numFmtId="164" fontId="3" fillId="0" borderId="0" xfId="2" applyNumberFormat="1" applyFont="1" applyFill="1" applyBorder="1" applyAlignment="1" applyProtection="1">
      <alignment horizontal="right" vertical="center"/>
    </xf>
    <xf numFmtId="3" fontId="5" fillId="0" borderId="1" xfId="2" applyNumberFormat="1" applyFont="1" applyFill="1" applyBorder="1" applyAlignment="1" applyProtection="1">
      <alignment horizontal="center" vertical="center" wrapText="1"/>
    </xf>
    <xf numFmtId="3" fontId="3" fillId="0" borderId="1" xfId="2" applyNumberFormat="1" applyFont="1" applyFill="1" applyBorder="1" applyAlignment="1" applyProtection="1">
      <alignment horizontal="center" vertical="center" wrapText="1"/>
    </xf>
    <xf numFmtId="0" fontId="3" fillId="0" borderId="0" xfId="2" applyFont="1" applyFill="1" applyAlignment="1">
      <alignment horizontal="left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" fontId="4" fillId="0" borderId="0" xfId="2" applyNumberFormat="1" applyFont="1" applyFill="1" applyAlignment="1">
      <alignment horizontal="center" vertical="center"/>
    </xf>
    <xf numFmtId="3" fontId="3" fillId="0" borderId="3" xfId="2" applyNumberFormat="1" applyFont="1" applyFill="1" applyBorder="1" applyAlignment="1" applyProtection="1">
      <alignment horizontal="center" vertical="center" wrapText="1"/>
    </xf>
    <xf numFmtId="49" fontId="3" fillId="0" borderId="3" xfId="2" applyNumberFormat="1" applyFont="1" applyFill="1" applyBorder="1" applyAlignment="1" applyProtection="1">
      <alignment horizontal="center" vertical="center" wrapText="1"/>
    </xf>
    <xf numFmtId="0" fontId="3" fillId="0" borderId="3" xfId="1" applyFont="1" applyFill="1" applyBorder="1" applyAlignment="1">
      <alignment horizontal="left" vertical="center" wrapText="1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Border="1" applyAlignment="1" applyProtection="1">
      <alignment horizontal="center" vertical="center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 applyProtection="1">
      <alignment vertical="center"/>
    </xf>
    <xf numFmtId="3" fontId="5" fillId="0" borderId="1" xfId="2" applyNumberFormat="1" applyFont="1" applyFill="1" applyBorder="1" applyAlignment="1" applyProtection="1">
      <alignment horizontal="center" vertical="center"/>
    </xf>
  </cellXfs>
  <cellStyles count="50">
    <cellStyle name="Данные (редактируемые)" xfId="5"/>
    <cellStyle name="Данные (редактируемые) 2" xfId="30"/>
    <cellStyle name="Данные (только для чтения)" xfId="6"/>
    <cellStyle name="Данные (только для чтения) 2" xfId="31"/>
    <cellStyle name="Данные для удаления" xfId="7"/>
    <cellStyle name="Данные для удаления 2" xfId="32"/>
    <cellStyle name="Для строк" xfId="8"/>
    <cellStyle name="Для строк 2" xfId="33"/>
    <cellStyle name="Заголовки полей" xfId="9"/>
    <cellStyle name="Заголовки полей [печать]" xfId="10"/>
    <cellStyle name="Заголовки полей [печать] 2" xfId="35"/>
    <cellStyle name="Заголовки полей 2" xfId="34"/>
    <cellStyle name="Заголовок меры" xfId="11"/>
    <cellStyle name="Заголовок меры 2" xfId="36"/>
    <cellStyle name="Заголовок показателя [печать]" xfId="12"/>
    <cellStyle name="Заголовок показателя [печать] 2" xfId="37"/>
    <cellStyle name="Заголовок показателя константы" xfId="13"/>
    <cellStyle name="Заголовок показателя константы 2" xfId="38"/>
    <cellStyle name="Заголовок результата расчета" xfId="14"/>
    <cellStyle name="Заголовок результата расчета 2" xfId="39"/>
    <cellStyle name="Заголовок свободного показателя" xfId="15"/>
    <cellStyle name="Заголовок свободного показателя 2" xfId="40"/>
    <cellStyle name="Значение фильтра" xfId="16"/>
    <cellStyle name="Значение фильтра [печать]" xfId="17"/>
    <cellStyle name="Значение фильтра [печать] 2" xfId="42"/>
    <cellStyle name="Значение фильтра 2" xfId="41"/>
    <cellStyle name="Информация о задаче" xfId="18"/>
    <cellStyle name="Обычный" xfId="0" builtinId="0"/>
    <cellStyle name="Обычный 2" xfId="1"/>
    <cellStyle name="Обычный 2 2" xfId="19"/>
    <cellStyle name="Обычный 3" xfId="2"/>
    <cellStyle name="Отдельная ячейка" xfId="20"/>
    <cellStyle name="Отдельная ячейка - константа" xfId="21"/>
    <cellStyle name="Отдельная ячейка - константа [печать]" xfId="22"/>
    <cellStyle name="Отдельная ячейка - константа [печать] 2" xfId="43"/>
    <cellStyle name="Отдельная ячейка [печать]" xfId="23"/>
    <cellStyle name="Отдельная ячейка [печать] 2" xfId="44"/>
    <cellStyle name="Отдельная ячейка-результат" xfId="24"/>
    <cellStyle name="Отдельная ячейка-результат [печать]" xfId="25"/>
    <cellStyle name="Отдельная ячейка-результат [печать] 2" xfId="45"/>
    <cellStyle name="Свойства элементов измерения" xfId="3"/>
    <cellStyle name="Свойства элементов измерения [печать]" xfId="27"/>
    <cellStyle name="Свойства элементов измерения [печать] 2" xfId="47"/>
    <cellStyle name="Свойства элементов измерения 2" xfId="26"/>
    <cellStyle name="Свойства элементов измерения 3" xfId="46"/>
    <cellStyle name="Элементы осей" xfId="4"/>
    <cellStyle name="Элементы осей [печать]" xfId="29"/>
    <cellStyle name="Элементы осей [печать] 2" xfId="49"/>
    <cellStyle name="Элементы осей 2" xfId="28"/>
    <cellStyle name="Элементы осей 3" xfId="4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C79"/>
  <sheetViews>
    <sheetView showGridLines="0" tabSelected="1" zoomScaleNormal="100" workbookViewId="0">
      <pane ySplit="6" topLeftCell="A73" activePane="bottomLeft" state="frozen"/>
      <selection pane="bottomLeft" activeCell="C4" sqref="C4"/>
    </sheetView>
  </sheetViews>
  <sheetFormatPr defaultColWidth="9.140625" defaultRowHeight="12.75" customHeight="1" outlineLevelRow="7" x14ac:dyDescent="0.2"/>
  <cols>
    <col min="1" max="1" width="30.140625" style="17" customWidth="1"/>
    <col min="2" max="2" width="76" style="21" customWidth="1"/>
    <col min="3" max="3" width="23.42578125" style="1" bestFit="1" customWidth="1"/>
    <col min="4" max="16384" width="9.140625" style="1"/>
  </cols>
  <sheetData>
    <row r="1" spans="1:3" ht="15.75" x14ac:dyDescent="0.2">
      <c r="A1" s="28"/>
      <c r="B1" s="2"/>
      <c r="C1" s="30" t="s">
        <v>137</v>
      </c>
    </row>
    <row r="2" spans="1:3" ht="15.75" x14ac:dyDescent="0.2">
      <c r="A2" s="31"/>
      <c r="B2" s="31"/>
      <c r="C2" s="31" t="s">
        <v>138</v>
      </c>
    </row>
    <row r="3" spans="1:3" ht="15.75" x14ac:dyDescent="0.2">
      <c r="A3" s="28"/>
      <c r="B3" s="28"/>
      <c r="C3" s="30" t="s">
        <v>150</v>
      </c>
    </row>
    <row r="4" spans="1:3" ht="15.75" x14ac:dyDescent="0.2">
      <c r="A4" s="29"/>
      <c r="B4" s="29" t="s">
        <v>139</v>
      </c>
      <c r="C4" s="24"/>
    </row>
    <row r="5" spans="1:3" ht="15.75" x14ac:dyDescent="0.2">
      <c r="A5" s="28"/>
      <c r="B5" s="28"/>
      <c r="C5" s="18" t="s">
        <v>0</v>
      </c>
    </row>
    <row r="6" spans="1:3" ht="47.25" customHeight="1" x14ac:dyDescent="0.2">
      <c r="A6" s="22" t="s">
        <v>1</v>
      </c>
      <c r="B6" s="22" t="s">
        <v>2</v>
      </c>
      <c r="C6" s="23" t="s">
        <v>116</v>
      </c>
    </row>
    <row r="7" spans="1:3" ht="27" customHeight="1" x14ac:dyDescent="0.2">
      <c r="A7" s="3" t="s">
        <v>3</v>
      </c>
      <c r="B7" s="15" t="s">
        <v>4</v>
      </c>
      <c r="C7" s="19">
        <f>C8+C26</f>
        <v>5932076200</v>
      </c>
    </row>
    <row r="8" spans="1:3" ht="15.75" outlineLevel="1" x14ac:dyDescent="0.2">
      <c r="A8" s="3"/>
      <c r="B8" s="4" t="s">
        <v>5</v>
      </c>
      <c r="C8" s="19">
        <f>C9+C10+C11+C15+C23</f>
        <v>5370663632</v>
      </c>
    </row>
    <row r="9" spans="1:3" ht="19.5" customHeight="1" outlineLevel="2" x14ac:dyDescent="0.2">
      <c r="A9" s="5" t="s">
        <v>6</v>
      </c>
      <c r="B9" s="6" t="s">
        <v>134</v>
      </c>
      <c r="C9" s="20">
        <f>3524079552+770671000</f>
        <v>4294750552</v>
      </c>
    </row>
    <row r="10" spans="1:3" ht="33.75" customHeight="1" outlineLevel="1" x14ac:dyDescent="0.2">
      <c r="A10" s="5" t="s">
        <v>99</v>
      </c>
      <c r="B10" s="8" t="s">
        <v>97</v>
      </c>
      <c r="C10" s="20">
        <v>14640000</v>
      </c>
    </row>
    <row r="11" spans="1:3" ht="15.75" outlineLevel="1" x14ac:dyDescent="0.2">
      <c r="A11" s="5" t="s">
        <v>7</v>
      </c>
      <c r="B11" s="8" t="s">
        <v>8</v>
      </c>
      <c r="C11" s="20">
        <f>C12+C13+C14</f>
        <v>776084690</v>
      </c>
    </row>
    <row r="12" spans="1:3" ht="28.5" customHeight="1" outlineLevel="2" x14ac:dyDescent="0.2">
      <c r="A12" s="5" t="s">
        <v>9</v>
      </c>
      <c r="B12" s="6" t="s">
        <v>56</v>
      </c>
      <c r="C12" s="20">
        <v>751451690</v>
      </c>
    </row>
    <row r="13" spans="1:3" s="9" customFormat="1" ht="15.75" outlineLevel="3" x14ac:dyDescent="0.2">
      <c r="A13" s="5" t="s">
        <v>98</v>
      </c>
      <c r="B13" s="6" t="s">
        <v>57</v>
      </c>
      <c r="C13" s="20">
        <v>191000</v>
      </c>
    </row>
    <row r="14" spans="1:3" s="9" customFormat="1" ht="31.5" outlineLevel="3" x14ac:dyDescent="0.2">
      <c r="A14" s="5" t="s">
        <v>58</v>
      </c>
      <c r="B14" s="6" t="s">
        <v>59</v>
      </c>
      <c r="C14" s="20">
        <v>24442000</v>
      </c>
    </row>
    <row r="15" spans="1:3" s="9" customFormat="1" ht="15.75" customHeight="1" outlineLevel="1" x14ac:dyDescent="0.2">
      <c r="A15" s="5" t="s">
        <v>10</v>
      </c>
      <c r="B15" s="10" t="s">
        <v>11</v>
      </c>
      <c r="C15" s="20">
        <f t="shared" ref="C15" si="0">C16+C20+C17</f>
        <v>264177530</v>
      </c>
    </row>
    <row r="16" spans="1:3" s="9" customFormat="1" ht="34.5" customHeight="1" outlineLevel="3" x14ac:dyDescent="0.2">
      <c r="A16" s="5" t="s">
        <v>60</v>
      </c>
      <c r="B16" s="6" t="s">
        <v>61</v>
      </c>
      <c r="C16" s="20">
        <v>103294000</v>
      </c>
    </row>
    <row r="17" spans="1:3" s="9" customFormat="1" ht="21.75" customHeight="1" outlineLevel="3" x14ac:dyDescent="0.2">
      <c r="A17" s="5" t="s">
        <v>12</v>
      </c>
      <c r="B17" s="6" t="s">
        <v>13</v>
      </c>
      <c r="C17" s="20">
        <f t="shared" ref="C17" si="1">C18+C19</f>
        <v>66116530</v>
      </c>
    </row>
    <row r="18" spans="1:3" s="9" customFormat="1" ht="21.75" customHeight="1" outlineLevel="3" x14ac:dyDescent="0.2">
      <c r="A18" s="5" t="s">
        <v>62</v>
      </c>
      <c r="B18" s="6" t="s">
        <v>63</v>
      </c>
      <c r="C18" s="20">
        <v>27683530</v>
      </c>
    </row>
    <row r="19" spans="1:3" s="9" customFormat="1" ht="21.75" customHeight="1" outlineLevel="3" x14ac:dyDescent="0.2">
      <c r="A19" s="5" t="s">
        <v>64</v>
      </c>
      <c r="B19" s="6" t="s">
        <v>65</v>
      </c>
      <c r="C19" s="20">
        <v>38433000</v>
      </c>
    </row>
    <row r="20" spans="1:3" s="9" customFormat="1" ht="15.75" customHeight="1" outlineLevel="2" x14ac:dyDescent="0.2">
      <c r="A20" s="5" t="s">
        <v>14</v>
      </c>
      <c r="B20" s="6" t="s">
        <v>15</v>
      </c>
      <c r="C20" s="20">
        <f t="shared" ref="C20" si="2">C21+C22</f>
        <v>94767000</v>
      </c>
    </row>
    <row r="21" spans="1:3" s="9" customFormat="1" ht="31.5" outlineLevel="4" x14ac:dyDescent="0.2">
      <c r="A21" s="5" t="s">
        <v>16</v>
      </c>
      <c r="B21" s="6" t="s">
        <v>17</v>
      </c>
      <c r="C21" s="20">
        <v>73682000</v>
      </c>
    </row>
    <row r="22" spans="1:3" s="9" customFormat="1" ht="31.5" outlineLevel="4" x14ac:dyDescent="0.2">
      <c r="A22" s="5" t="s">
        <v>18</v>
      </c>
      <c r="B22" s="6" t="s">
        <v>19</v>
      </c>
      <c r="C22" s="20">
        <v>21085000</v>
      </c>
    </row>
    <row r="23" spans="1:3" s="9" customFormat="1" ht="15.75" customHeight="1" outlineLevel="1" x14ac:dyDescent="0.2">
      <c r="A23" s="5" t="s">
        <v>20</v>
      </c>
      <c r="B23" s="11" t="s">
        <v>21</v>
      </c>
      <c r="C23" s="20">
        <f>C24+C25</f>
        <v>21010860</v>
      </c>
    </row>
    <row r="24" spans="1:3" s="9" customFormat="1" ht="47.25" outlineLevel="3" x14ac:dyDescent="0.2">
      <c r="A24" s="5" t="s">
        <v>66</v>
      </c>
      <c r="B24" s="6" t="s">
        <v>67</v>
      </c>
      <c r="C24" s="20">
        <v>21005860</v>
      </c>
    </row>
    <row r="25" spans="1:3" s="9" customFormat="1" ht="31.5" outlineLevel="3" x14ac:dyDescent="0.2">
      <c r="A25" s="5" t="s">
        <v>117</v>
      </c>
      <c r="B25" s="6" t="s">
        <v>121</v>
      </c>
      <c r="C25" s="20">
        <v>5000</v>
      </c>
    </row>
    <row r="26" spans="1:3" s="13" customFormat="1" ht="15.75" outlineLevel="7" x14ac:dyDescent="0.2">
      <c r="A26" s="3"/>
      <c r="B26" s="12" t="s">
        <v>22</v>
      </c>
      <c r="C26" s="19">
        <f>C27+C37+C39+C42+C46</f>
        <v>561412568</v>
      </c>
    </row>
    <row r="27" spans="1:3" s="9" customFormat="1" ht="31.5" outlineLevel="1" x14ac:dyDescent="0.2">
      <c r="A27" s="5" t="s">
        <v>23</v>
      </c>
      <c r="B27" s="10" t="s">
        <v>24</v>
      </c>
      <c r="C27" s="20">
        <f>SUM(C28:C36)</f>
        <v>452119060</v>
      </c>
    </row>
    <row r="28" spans="1:3" s="9" customFormat="1" ht="47.25" outlineLevel="3" x14ac:dyDescent="0.2">
      <c r="A28" s="5" t="s">
        <v>68</v>
      </c>
      <c r="B28" s="6" t="s">
        <v>69</v>
      </c>
      <c r="C28" s="20">
        <v>1273000</v>
      </c>
    </row>
    <row r="29" spans="1:3" s="9" customFormat="1" ht="64.5" customHeight="1" outlineLevel="4" x14ac:dyDescent="0.2">
      <c r="A29" s="5" t="s">
        <v>25</v>
      </c>
      <c r="B29" s="7" t="s">
        <v>26</v>
      </c>
      <c r="C29" s="20">
        <v>380380000</v>
      </c>
    </row>
    <row r="30" spans="1:3" s="9" customFormat="1" ht="63" customHeight="1" outlineLevel="4" x14ac:dyDescent="0.2">
      <c r="A30" s="5" t="s">
        <v>27</v>
      </c>
      <c r="B30" s="6" t="s">
        <v>28</v>
      </c>
      <c r="C30" s="20">
        <v>659688</v>
      </c>
    </row>
    <row r="31" spans="1:3" s="9" customFormat="1" ht="65.25" customHeight="1" outlineLevel="4" x14ac:dyDescent="0.2">
      <c r="A31" s="5" t="s">
        <v>29</v>
      </c>
      <c r="B31" s="6" t="s">
        <v>30</v>
      </c>
      <c r="C31" s="20">
        <v>191522</v>
      </c>
    </row>
    <row r="32" spans="1:3" s="9" customFormat="1" ht="31.5" outlineLevel="4" x14ac:dyDescent="0.2">
      <c r="A32" s="5" t="s">
        <v>31</v>
      </c>
      <c r="B32" s="6" t="s">
        <v>32</v>
      </c>
      <c r="C32" s="20">
        <v>60230300</v>
      </c>
    </row>
    <row r="33" spans="1:3" s="9" customFormat="1" ht="94.5" outlineLevel="4" x14ac:dyDescent="0.2">
      <c r="A33" s="5" t="s">
        <v>127</v>
      </c>
      <c r="B33" s="6" t="s">
        <v>128</v>
      </c>
      <c r="C33" s="20">
        <v>36</v>
      </c>
    </row>
    <row r="34" spans="1:3" s="9" customFormat="1" ht="93" customHeight="1" outlineLevel="4" x14ac:dyDescent="0.2">
      <c r="A34" s="5" t="s">
        <v>140</v>
      </c>
      <c r="B34" s="6" t="s">
        <v>132</v>
      </c>
      <c r="C34" s="20">
        <v>14</v>
      </c>
    </row>
    <row r="35" spans="1:3" s="9" customFormat="1" ht="65.25" customHeight="1" outlineLevel="4" x14ac:dyDescent="0.2">
      <c r="A35" s="5" t="s">
        <v>70</v>
      </c>
      <c r="B35" s="6" t="s">
        <v>71</v>
      </c>
      <c r="C35" s="20">
        <v>6000000</v>
      </c>
    </row>
    <row r="36" spans="1:3" s="9" customFormat="1" ht="90.75" customHeight="1" outlineLevel="4" x14ac:dyDescent="0.2">
      <c r="A36" s="5" t="s">
        <v>118</v>
      </c>
      <c r="B36" s="6" t="s">
        <v>122</v>
      </c>
      <c r="C36" s="20">
        <f>2900000+484500</f>
        <v>3384500</v>
      </c>
    </row>
    <row r="37" spans="1:3" s="9" customFormat="1" ht="28.5" customHeight="1" outlineLevel="1" x14ac:dyDescent="0.2">
      <c r="A37" s="5" t="s">
        <v>33</v>
      </c>
      <c r="B37" s="10" t="s">
        <v>34</v>
      </c>
      <c r="C37" s="20">
        <f t="shared" ref="C37" si="3">C38</f>
        <v>7018608</v>
      </c>
    </row>
    <row r="38" spans="1:3" s="9" customFormat="1" ht="25.5" customHeight="1" outlineLevel="2" x14ac:dyDescent="0.2">
      <c r="A38" s="5" t="s">
        <v>35</v>
      </c>
      <c r="B38" s="6" t="s">
        <v>36</v>
      </c>
      <c r="C38" s="20">
        <v>7018608</v>
      </c>
    </row>
    <row r="39" spans="1:3" s="9" customFormat="1" ht="32.25" customHeight="1" outlineLevel="1" x14ac:dyDescent="0.2">
      <c r="A39" s="5" t="s">
        <v>72</v>
      </c>
      <c r="B39" s="10" t="s">
        <v>109</v>
      </c>
      <c r="C39" s="20">
        <f t="shared" ref="C39" si="4">C40+C41</f>
        <v>7672000</v>
      </c>
    </row>
    <row r="40" spans="1:3" s="9" customFormat="1" ht="31.5" outlineLevel="4" x14ac:dyDescent="0.2">
      <c r="A40" s="5" t="s">
        <v>73</v>
      </c>
      <c r="B40" s="6" t="s">
        <v>141</v>
      </c>
      <c r="C40" s="20">
        <f>5352000+127100</f>
        <v>5479100</v>
      </c>
    </row>
    <row r="41" spans="1:3" s="9" customFormat="1" ht="15.75" outlineLevel="4" x14ac:dyDescent="0.2">
      <c r="A41" s="5" t="s">
        <v>74</v>
      </c>
      <c r="B41" s="6" t="s">
        <v>142</v>
      </c>
      <c r="C41" s="20">
        <f>3000+3000+2000000+28900+158000</f>
        <v>2192900</v>
      </c>
    </row>
    <row r="42" spans="1:3" s="9" customFormat="1" ht="15.75" outlineLevel="1" x14ac:dyDescent="0.2">
      <c r="A42" s="5" t="s">
        <v>37</v>
      </c>
      <c r="B42" s="10" t="s">
        <v>38</v>
      </c>
      <c r="C42" s="20">
        <f t="shared" ref="C42" si="5">SUM(C43:C45)</f>
        <v>76221800</v>
      </c>
    </row>
    <row r="43" spans="1:3" s="9" customFormat="1" ht="31.5" outlineLevel="3" x14ac:dyDescent="0.2">
      <c r="A43" s="5" t="s">
        <v>75</v>
      </c>
      <c r="B43" s="6" t="s">
        <v>76</v>
      </c>
      <c r="C43" s="20">
        <v>66799900</v>
      </c>
    </row>
    <row r="44" spans="1:3" s="9" customFormat="1" ht="78.75" outlineLevel="4" x14ac:dyDescent="0.2">
      <c r="A44" s="5" t="s">
        <v>100</v>
      </c>
      <c r="B44" s="7" t="s">
        <v>101</v>
      </c>
      <c r="C44" s="20">
        <v>1921900</v>
      </c>
    </row>
    <row r="45" spans="1:3" s="9" customFormat="1" ht="47.25" outlineLevel="4" x14ac:dyDescent="0.2">
      <c r="A45" s="5" t="s">
        <v>77</v>
      </c>
      <c r="B45" s="6" t="s">
        <v>78</v>
      </c>
      <c r="C45" s="20">
        <v>7500000</v>
      </c>
    </row>
    <row r="46" spans="1:3" s="9" customFormat="1" ht="15.75" customHeight="1" outlineLevel="1" x14ac:dyDescent="0.2">
      <c r="A46" s="5" t="s">
        <v>39</v>
      </c>
      <c r="B46" s="10" t="s">
        <v>40</v>
      </c>
      <c r="C46" s="20">
        <f>SUM(C47:C72)</f>
        <v>18381100</v>
      </c>
    </row>
    <row r="47" spans="1:3" s="9" customFormat="1" ht="74.25" customHeight="1" outlineLevel="2" x14ac:dyDescent="0.2">
      <c r="A47" s="5" t="s">
        <v>79</v>
      </c>
      <c r="B47" s="6" t="s">
        <v>102</v>
      </c>
      <c r="C47" s="20">
        <f>26700+46000+15000+6000</f>
        <v>93700</v>
      </c>
    </row>
    <row r="48" spans="1:3" s="9" customFormat="1" ht="99" customHeight="1" outlineLevel="2" x14ac:dyDescent="0.2">
      <c r="A48" s="5" t="s">
        <v>80</v>
      </c>
      <c r="B48" s="6" t="s">
        <v>103</v>
      </c>
      <c r="C48" s="20">
        <f>15000+88300+2000+20500+172900+15700</f>
        <v>314400</v>
      </c>
    </row>
    <row r="49" spans="1:3" s="9" customFormat="1" ht="86.25" customHeight="1" outlineLevel="2" x14ac:dyDescent="0.2">
      <c r="A49" s="5" t="s">
        <v>119</v>
      </c>
      <c r="B49" s="6" t="s">
        <v>123</v>
      </c>
      <c r="C49" s="20">
        <f>8300+2300+16700+6700</f>
        <v>34000</v>
      </c>
    </row>
    <row r="50" spans="1:3" s="9" customFormat="1" ht="78.75" outlineLevel="2" x14ac:dyDescent="0.2">
      <c r="A50" s="5" t="s">
        <v>81</v>
      </c>
      <c r="B50" s="6" t="s">
        <v>104</v>
      </c>
      <c r="C50" s="20">
        <f>900+21600</f>
        <v>22500</v>
      </c>
    </row>
    <row r="51" spans="1:3" s="9" customFormat="1" ht="94.5" outlineLevel="2" x14ac:dyDescent="0.2">
      <c r="A51" s="5" t="s">
        <v>110</v>
      </c>
      <c r="B51" s="6" t="s">
        <v>143</v>
      </c>
      <c r="C51" s="20">
        <v>270000</v>
      </c>
    </row>
    <row r="52" spans="1:3" s="9" customFormat="1" ht="94.5" outlineLevel="2" x14ac:dyDescent="0.2">
      <c r="A52" s="5" t="s">
        <v>113</v>
      </c>
      <c r="B52" s="6" t="s">
        <v>144</v>
      </c>
      <c r="C52" s="20">
        <f>4000+113300</f>
        <v>117300</v>
      </c>
    </row>
    <row r="53" spans="1:3" s="9" customFormat="1" ht="94.5" customHeight="1" outlineLevel="2" x14ac:dyDescent="0.2">
      <c r="A53" s="5" t="s">
        <v>82</v>
      </c>
      <c r="B53" s="6" t="s">
        <v>83</v>
      </c>
      <c r="C53" s="20">
        <f>58300+690000+4400</f>
        <v>752700</v>
      </c>
    </row>
    <row r="54" spans="1:3" s="9" customFormat="1" ht="83.25" customHeight="1" outlineLevel="2" x14ac:dyDescent="0.2">
      <c r="A54" s="5" t="s">
        <v>131</v>
      </c>
      <c r="B54" s="6" t="s">
        <v>133</v>
      </c>
      <c r="C54" s="20">
        <v>8700</v>
      </c>
    </row>
    <row r="55" spans="1:3" s="9" customFormat="1" ht="83.25" customHeight="1" outlineLevel="2" x14ac:dyDescent="0.2">
      <c r="A55" s="5" t="s">
        <v>126</v>
      </c>
      <c r="B55" s="6" t="s">
        <v>129</v>
      </c>
      <c r="C55" s="20">
        <v>1000</v>
      </c>
    </row>
    <row r="56" spans="1:3" s="9" customFormat="1" ht="83.25" customHeight="1" outlineLevel="2" x14ac:dyDescent="0.2">
      <c r="A56" s="5" t="s">
        <v>125</v>
      </c>
      <c r="B56" s="6" t="s">
        <v>130</v>
      </c>
      <c r="C56" s="20">
        <v>13400</v>
      </c>
    </row>
    <row r="57" spans="1:3" s="9" customFormat="1" ht="73.5" customHeight="1" outlineLevel="2" x14ac:dyDescent="0.2">
      <c r="A57" s="5" t="s">
        <v>112</v>
      </c>
      <c r="B57" s="6" t="s">
        <v>114</v>
      </c>
      <c r="C57" s="20">
        <v>1700</v>
      </c>
    </row>
    <row r="58" spans="1:3" s="9" customFormat="1" ht="99.75" customHeight="1" outlineLevel="2" x14ac:dyDescent="0.2">
      <c r="A58" s="5" t="s">
        <v>111</v>
      </c>
      <c r="B58" s="6" t="s">
        <v>115</v>
      </c>
      <c r="C58" s="20">
        <v>116700</v>
      </c>
    </row>
    <row r="59" spans="1:3" s="9" customFormat="1" ht="94.5" outlineLevel="2" x14ac:dyDescent="0.2">
      <c r="A59" s="5" t="s">
        <v>84</v>
      </c>
      <c r="B59" s="6" t="s">
        <v>85</v>
      </c>
      <c r="C59" s="20">
        <f>14900+281000+30000+50600+75400</f>
        <v>451900</v>
      </c>
    </row>
    <row r="60" spans="1:3" s="9" customFormat="1" ht="126" outlineLevel="3" x14ac:dyDescent="0.2">
      <c r="A60" s="5" t="s">
        <v>86</v>
      </c>
      <c r="B60" s="6" t="s">
        <v>145</v>
      </c>
      <c r="C60" s="20">
        <f>1500+46100+1700+7900</f>
        <v>57200</v>
      </c>
    </row>
    <row r="61" spans="1:3" s="9" customFormat="1" ht="126" outlineLevel="3" x14ac:dyDescent="0.2">
      <c r="A61" s="5" t="s">
        <v>87</v>
      </c>
      <c r="B61" s="6" t="s">
        <v>146</v>
      </c>
      <c r="C61" s="20">
        <v>80000</v>
      </c>
    </row>
    <row r="62" spans="1:3" s="9" customFormat="1" ht="84" customHeight="1" outlineLevel="3" x14ac:dyDescent="0.2">
      <c r="A62" s="5" t="s">
        <v>88</v>
      </c>
      <c r="B62" s="6" t="s">
        <v>89</v>
      </c>
      <c r="C62" s="20">
        <f>4000+300+12000</f>
        <v>16300</v>
      </c>
    </row>
    <row r="63" spans="1:3" s="9" customFormat="1" ht="110.25" outlineLevel="3" x14ac:dyDescent="0.2">
      <c r="A63" s="5" t="s">
        <v>90</v>
      </c>
      <c r="B63" s="6" t="s">
        <v>147</v>
      </c>
      <c r="C63" s="20">
        <v>11700</v>
      </c>
    </row>
    <row r="64" spans="1:3" s="9" customFormat="1" ht="94.5" outlineLevel="3" x14ac:dyDescent="0.2">
      <c r="A64" s="5" t="s">
        <v>91</v>
      </c>
      <c r="B64" s="6" t="s">
        <v>92</v>
      </c>
      <c r="C64" s="20">
        <v>5000</v>
      </c>
    </row>
    <row r="65" spans="1:3" s="9" customFormat="1" ht="78.75" outlineLevel="3" x14ac:dyDescent="0.2">
      <c r="A65" s="5" t="s">
        <v>93</v>
      </c>
      <c r="B65" s="6" t="s">
        <v>94</v>
      </c>
      <c r="C65" s="20">
        <f>904600+1000+9900+3300+333300+333300+316700+8800+37300</f>
        <v>1948200</v>
      </c>
    </row>
    <row r="66" spans="1:3" s="9" customFormat="1" ht="78.75" outlineLevel="3" x14ac:dyDescent="0.2">
      <c r="A66" s="5" t="s">
        <v>95</v>
      </c>
      <c r="B66" s="6" t="s">
        <v>96</v>
      </c>
      <c r="C66" s="20">
        <f>58700+51300+2000+15000+156500+4453300+49600</f>
        <v>4786400</v>
      </c>
    </row>
    <row r="67" spans="1:3" s="9" customFormat="1" ht="126" outlineLevel="3" x14ac:dyDescent="0.2">
      <c r="A67" s="5" t="s">
        <v>120</v>
      </c>
      <c r="B67" s="6" t="s">
        <v>124</v>
      </c>
      <c r="C67" s="20">
        <v>184400</v>
      </c>
    </row>
    <row r="68" spans="1:3" s="9" customFormat="1" ht="63" outlineLevel="1" x14ac:dyDescent="0.2">
      <c r="A68" s="5" t="s">
        <v>42</v>
      </c>
      <c r="B68" s="14" t="s">
        <v>43</v>
      </c>
      <c r="C68" s="20">
        <f>10300+337400</f>
        <v>347700</v>
      </c>
    </row>
    <row r="69" spans="1:3" s="9" customFormat="1" ht="69.75" customHeight="1" outlineLevel="1" x14ac:dyDescent="0.2">
      <c r="A69" s="5" t="s">
        <v>44</v>
      </c>
      <c r="B69" s="14" t="s">
        <v>45</v>
      </c>
      <c r="C69" s="20">
        <f>200000+474700+382000</f>
        <v>1056700</v>
      </c>
    </row>
    <row r="70" spans="1:3" s="9" customFormat="1" ht="63" outlineLevel="1" x14ac:dyDescent="0.2">
      <c r="A70" s="5" t="s">
        <v>46</v>
      </c>
      <c r="B70" s="14" t="s">
        <v>148</v>
      </c>
      <c r="C70" s="20">
        <f>3000000+40000+1382300+208000</f>
        <v>4630300</v>
      </c>
    </row>
    <row r="71" spans="1:3" s="9" customFormat="1" ht="63" outlineLevel="1" x14ac:dyDescent="0.2">
      <c r="A71" s="26" t="s">
        <v>135</v>
      </c>
      <c r="B71" s="27" t="s">
        <v>136</v>
      </c>
      <c r="C71" s="25">
        <v>59200</v>
      </c>
    </row>
    <row r="72" spans="1:3" s="9" customFormat="1" ht="47.25" outlineLevel="3" x14ac:dyDescent="0.2">
      <c r="A72" s="5" t="s">
        <v>41</v>
      </c>
      <c r="B72" s="6" t="s">
        <v>149</v>
      </c>
      <c r="C72" s="20">
        <v>3000000</v>
      </c>
    </row>
    <row r="73" spans="1:3" ht="15.75" x14ac:dyDescent="0.2">
      <c r="A73" s="3" t="s">
        <v>47</v>
      </c>
      <c r="B73" s="15" t="s">
        <v>48</v>
      </c>
      <c r="C73" s="19">
        <f t="shared" ref="C73" si="6">C74</f>
        <v>8238511400</v>
      </c>
    </row>
    <row r="74" spans="1:3" ht="15" customHeight="1" outlineLevel="1" x14ac:dyDescent="0.2">
      <c r="A74" s="5" t="s">
        <v>49</v>
      </c>
      <c r="B74" s="11" t="s">
        <v>50</v>
      </c>
      <c r="C74" s="20">
        <f>C75+C76+C77+C78</f>
        <v>8238511400</v>
      </c>
    </row>
    <row r="75" spans="1:3" ht="15.75" outlineLevel="2" x14ac:dyDescent="0.2">
      <c r="A75" s="5" t="s">
        <v>105</v>
      </c>
      <c r="B75" s="6" t="s">
        <v>51</v>
      </c>
      <c r="C75" s="25">
        <v>401210100</v>
      </c>
    </row>
    <row r="76" spans="1:3" ht="31.5" outlineLevel="2" x14ac:dyDescent="0.2">
      <c r="A76" s="5" t="s">
        <v>106</v>
      </c>
      <c r="B76" s="6" t="s">
        <v>52</v>
      </c>
      <c r="C76" s="20">
        <v>2886486600</v>
      </c>
    </row>
    <row r="77" spans="1:3" ht="15.75" outlineLevel="2" x14ac:dyDescent="0.2">
      <c r="A77" s="5" t="s">
        <v>107</v>
      </c>
      <c r="B77" s="6" t="s">
        <v>53</v>
      </c>
      <c r="C77" s="20">
        <v>4851418400</v>
      </c>
    </row>
    <row r="78" spans="1:3" ht="15.75" outlineLevel="2" x14ac:dyDescent="0.2">
      <c r="A78" s="5" t="s">
        <v>108</v>
      </c>
      <c r="B78" s="6" t="s">
        <v>54</v>
      </c>
      <c r="C78" s="20">
        <v>99396300</v>
      </c>
    </row>
    <row r="79" spans="1:3" ht="15.75" x14ac:dyDescent="0.2">
      <c r="A79" s="16"/>
      <c r="B79" s="12" t="s">
        <v>55</v>
      </c>
      <c r="C79" s="32">
        <f>C7+C73</f>
        <v>14170587600</v>
      </c>
    </row>
  </sheetData>
  <pageMargins left="0.39370078740157483" right="0.39370078740157483" top="0.78740157480314965" bottom="0.78740157480314965" header="0.31496062992125984" footer="0.31496062992125984"/>
  <pageSetup paperSize="9" scale="75" fitToHeight="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</vt:lpstr>
      <vt:lpstr>'Приложение №1'!Заголовки_для_печати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2024-11-07T09:02:17Z</cp:lastPrinted>
  <dcterms:created xsi:type="dcterms:W3CDTF">2019-11-01T04:08:00Z</dcterms:created>
  <dcterms:modified xsi:type="dcterms:W3CDTF">2024-12-20T03:49:28Z</dcterms:modified>
</cp:coreProperties>
</file>