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4\"/>
    </mc:Choice>
  </mc:AlternateContent>
  <xr:revisionPtr revIDLastSave="0" documentId="13_ncr:1_{F4F03B34-088D-49C6-98C7-6E4EA786C12D}" xr6:coauthVersionLast="45" xr6:coauthVersionMax="45" xr10:uidLastSave="{00000000-0000-0000-0000-000000000000}"/>
  <bookViews>
    <workbookView xWindow="13410" yWindow="0" windowWidth="15360" windowHeight="15420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" l="1"/>
  <c r="I13" i="1"/>
  <c r="G13" i="1"/>
  <c r="E12" i="1" l="1"/>
  <c r="B11" i="1" l="1"/>
  <c r="P8" i="1" l="1"/>
  <c r="J11" i="1" l="1"/>
  <c r="M7" i="1"/>
  <c r="L7" i="1"/>
  <c r="K7" i="1"/>
  <c r="M10" i="1"/>
  <c r="K10" i="1"/>
  <c r="M6" i="1" l="1"/>
  <c r="B13" i="1" l="1"/>
  <c r="J13" i="1"/>
  <c r="I14" i="1" l="1"/>
  <c r="L10" i="1"/>
  <c r="O8" i="1" l="1"/>
  <c r="O9" i="1"/>
  <c r="P9" i="1"/>
  <c r="Q8" i="1"/>
  <c r="Q9" i="1"/>
  <c r="I10" i="1" l="1"/>
  <c r="G10" i="1"/>
  <c r="E10" i="1"/>
  <c r="C10" i="1"/>
  <c r="O12" i="1" l="1"/>
  <c r="Q12" i="1"/>
  <c r="Q13" i="1"/>
  <c r="Q14" i="1"/>
  <c r="Q11" i="1"/>
  <c r="B14" i="1" l="1"/>
  <c r="B12" i="1"/>
  <c r="D10" i="1"/>
  <c r="B9" i="1"/>
  <c r="B8" i="1"/>
  <c r="E7" i="1"/>
  <c r="D7" i="1"/>
  <c r="C7" i="1"/>
  <c r="B10" i="1" l="1"/>
  <c r="D6" i="1"/>
  <c r="B7" i="1"/>
  <c r="E6" i="1"/>
  <c r="C6" i="1"/>
  <c r="J14" i="1"/>
  <c r="J12" i="1"/>
  <c r="J9" i="1"/>
  <c r="J8" i="1"/>
  <c r="J10" i="1" l="1"/>
  <c r="J7" i="1"/>
  <c r="O10" i="1"/>
  <c r="Q10" i="1"/>
  <c r="B6" i="1"/>
  <c r="K6" i="1"/>
  <c r="L6" i="1"/>
  <c r="I7" i="1"/>
  <c r="Q7" i="1" s="1"/>
  <c r="H7" i="1"/>
  <c r="P7" i="1" s="1"/>
  <c r="G7" i="1"/>
  <c r="O7" i="1" s="1"/>
  <c r="F8" i="1"/>
  <c r="F9" i="1"/>
  <c r="H10" i="1"/>
  <c r="J6" i="1" l="1"/>
  <c r="N8" i="1"/>
  <c r="N9" i="1"/>
  <c r="I6" i="1"/>
  <c r="Q6" i="1" s="1"/>
  <c r="G6" i="1"/>
  <c r="O6" i="1" s="1"/>
  <c r="H6" i="1"/>
  <c r="P6" i="1" s="1"/>
  <c r="F7" i="1"/>
  <c r="N7" i="1" s="1"/>
  <c r="F11" i="1"/>
  <c r="N11" i="1" s="1"/>
  <c r="F12" i="1"/>
  <c r="F13" i="1"/>
  <c r="N13" i="1" s="1"/>
  <c r="F14" i="1"/>
  <c r="N14" i="1" s="1"/>
  <c r="F10" i="1" l="1"/>
  <c r="F6" i="1" s="1"/>
  <c r="N6" i="1" s="1"/>
  <c r="N12" i="1"/>
  <c r="N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8" authorId="0" shapeId="0" xr:uid="{BE372481-CEC7-4ABD-AD51-229158883F1C}">
      <text>
        <r>
          <rPr>
            <sz val="14"/>
            <color indexed="81"/>
            <rFont val="Tahoma"/>
            <family val="2"/>
            <charset val="204"/>
          </rPr>
          <t xml:space="preserve">
5191, 82520, S2520 ГБ</t>
        </r>
      </text>
    </comment>
    <comment ref="A9" authorId="0" shapeId="0" xr:uid="{C1238D26-84BF-4FBD-92AC-1139B7FA4E03}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театр 05 2 02 L5170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" authorId="0" shapeId="0" xr:uid="{6C6E1403-0AD2-4846-B30A-677A113F03C7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2" authorId="0" shapeId="0" xr:uid="{0C9F25E1-6DC2-4A38-A259-7A445234631A}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0801 0541100590 +календарь 0541199990 +наказы 0541185160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3" authorId="0" shapeId="0" xr:uid="{8DE09D64-C7E8-4E62-9FA6-165AE47EA6FA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</t>
        </r>
      </text>
    </comment>
    <comment ref="A14" authorId="1" shapeId="0" xr:uid="{202C2ABA-54E3-4E13-94D0-8C1957AB59A7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<sst xmlns="http://schemas.openxmlformats.org/spreadsheetml/2006/main" count="32" uniqueCount="20">
  <si>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</si>
  <si>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</si>
  <si>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</si>
  <si>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</si>
  <si>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</si>
  <si>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</si>
  <si>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</si>
  <si>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</si>
  <si>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</si>
  <si>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</si>
  <si>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</si>
  <si>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</si>
  <si>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</si>
  <si>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2024 года (рублей)</t>
  </si>
  <si>
    <t>% исполнения к плану за  2024 года</t>
  </si>
  <si>
    <t>2. Направление (подпрограмма) «Организационные, экономические механизмы развития культуры»», в том числе:</t>
  </si>
  <si>
    <t>1. Направление (подпрограмма) «Модернизация и развитие учреждений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</si>
  <si>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органов местного самоуправления города Нефтеюганска», в том числе:</t>
    </r>
  </si>
  <si>
    <t>ПЛАН за 12 месяцев 2024 года (рублей)</t>
  </si>
  <si>
    <t>Освоение на 01.01.2025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</si>
</sst>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2:Q19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17" sqref="Q17"/>
    </sheetView>
  </sheetViews>
  <sheetFormatPr defaultRowHeight="15" x14ac:dyDescent="0.25"/>
  <cols>
    <col min="1" max="1" width="51.140625" style="1" customWidth="1"/>
    <col min="2" max="2" width="17.85546875" style="1" hidden="1" customWidth="1"/>
    <col min="3" max="3" width="14.7109375" style="1" hidden="1" customWidth="1"/>
    <col min="4" max="4" width="17.7109375" style="1" hidden="1" customWidth="1"/>
    <col min="5" max="5" width="17.140625" style="1" hidden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bestFit="1" customWidth="1"/>
    <col min="15" max="15" width="14.7109375" style="1" customWidth="1"/>
    <col min="16" max="16" width="17.7109375" style="1" customWidth="1"/>
    <col min="17" max="17" width="17.140625" style="1" customWidth="1"/>
    <col min="18" max="22" width="25.42578125" style="1" customWidth="1"/>
    <col min="23" max="16384" width="9.140625" style="1"/>
  </cols>
  <sheetData>
    <row r="2" spans="1:17" x14ac:dyDescent="0.25">
      <c r="J2" s="20"/>
      <c r="M2" s="20"/>
    </row>
    <row r="3" spans="1:17" ht="39.75" customHeight="1" x14ac:dyDescent="0.25">
      <c r="A3" s="8" t="s">
        <v>2</v>
      </c>
      <c r="B3" s="21" t="s">
        <v>18</v>
      </c>
      <c r="C3" s="21"/>
      <c r="D3" s="21"/>
      <c r="E3" s="21"/>
      <c r="F3" s="21" t="s">
        <v>13</v>
      </c>
      <c r="G3" s="21"/>
      <c r="H3" s="21"/>
      <c r="I3" s="21"/>
      <c r="J3" s="21" t="s">
        <v>19</v>
      </c>
      <c r="K3" s="21"/>
      <c r="L3" s="21"/>
      <c r="M3" s="21"/>
      <c r="N3" s="21" t="s">
        <v>14</v>
      </c>
      <c r="O3" s="21"/>
      <c r="P3" s="21"/>
      <c r="Q3" s="21"/>
    </row>
    <row r="4" spans="1:17" ht="33.75" customHeight="1" x14ac:dyDescent="0.25">
      <c r="A4" s="8" t="s">
        <v>3</v>
      </c>
      <c r="B4" s="9" t="s">
        <v>0</v>
      </c>
      <c r="C4" s="9" t="s">
        <v>4</v>
      </c>
      <c r="D4" s="9" t="s">
        <v>5</v>
      </c>
      <c r="E4" s="9" t="s">
        <v>6</v>
      </c>
      <c r="F4" s="8" t="s">
        <v>0</v>
      </c>
      <c r="G4" s="8" t="s">
        <v>4</v>
      </c>
      <c r="H4" s="8" t="s">
        <v>5</v>
      </c>
      <c r="I4" s="8" t="s">
        <v>6</v>
      </c>
      <c r="J4" s="8" t="s">
        <v>0</v>
      </c>
      <c r="K4" s="8" t="s">
        <v>4</v>
      </c>
      <c r="L4" s="8" t="s">
        <v>5</v>
      </c>
      <c r="M4" s="8" t="s">
        <v>6</v>
      </c>
      <c r="N4" s="8" t="s">
        <v>0</v>
      </c>
      <c r="O4" s="8" t="s">
        <v>4</v>
      </c>
      <c r="P4" s="8" t="s">
        <v>5</v>
      </c>
      <c r="Q4" s="8" t="s">
        <v>6</v>
      </c>
    </row>
    <row r="5" spans="1:17" s="11" customForma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2</v>
      </c>
      <c r="G5" s="10">
        <v>3</v>
      </c>
      <c r="H5" s="10">
        <v>4</v>
      </c>
      <c r="I5" s="10">
        <v>5</v>
      </c>
      <c r="J5" s="10">
        <v>2</v>
      </c>
      <c r="K5" s="10">
        <v>3</v>
      </c>
      <c r="L5" s="10">
        <v>4</v>
      </c>
      <c r="M5" s="10">
        <v>5</v>
      </c>
      <c r="N5" s="10">
        <v>2</v>
      </c>
      <c r="O5" s="10">
        <v>3</v>
      </c>
      <c r="P5" s="10">
        <v>4</v>
      </c>
      <c r="Q5" s="10">
        <v>5</v>
      </c>
    </row>
    <row r="6" spans="1:17" s="7" customFormat="1" ht="62.25" customHeight="1" x14ac:dyDescent="0.2">
      <c r="A6" s="5" t="s">
        <v>1</v>
      </c>
      <c r="B6" s="12">
        <f>B7+B10</f>
        <v>564221209.43000007</v>
      </c>
      <c r="C6" s="12">
        <f t="shared" ref="C6:E6" si="0">C7+C10</f>
        <v>1529902.12</v>
      </c>
      <c r="D6" s="12">
        <f t="shared" si="0"/>
        <v>450629.88</v>
      </c>
      <c r="E6" s="12">
        <f t="shared" si="0"/>
        <v>562240677.43000007</v>
      </c>
      <c r="F6" s="6">
        <f>F7+F10</f>
        <v>873339467</v>
      </c>
      <c r="G6" s="6">
        <f t="shared" ref="G6:I6" si="1">G7+G10</f>
        <v>1762870.12</v>
      </c>
      <c r="H6" s="6">
        <f t="shared" si="1"/>
        <v>450629.88</v>
      </c>
      <c r="I6" s="6">
        <f t="shared" si="1"/>
        <v>871125967</v>
      </c>
      <c r="J6" s="6">
        <f>J7+J10</f>
        <v>842333681.59000015</v>
      </c>
      <c r="K6" s="6">
        <f t="shared" ref="K6" si="2">K7+K10</f>
        <v>1762870.1</v>
      </c>
      <c r="L6" s="6">
        <f t="shared" ref="L6" si="3">L7+L10</f>
        <v>450629.88</v>
      </c>
      <c r="M6" s="6">
        <f>M7+M10</f>
        <v>840120181.61000013</v>
      </c>
      <c r="N6" s="12">
        <f>J6/F6*100</f>
        <v>96.449744162312101</v>
      </c>
      <c r="O6" s="12">
        <f>K6/G6*100</f>
        <v>99.999998865486475</v>
      </c>
      <c r="P6" s="12">
        <f>L6/H6*100</f>
        <v>100</v>
      </c>
      <c r="Q6" s="12">
        <f>M6/I6*100</f>
        <v>96.440723091199061</v>
      </c>
    </row>
    <row r="7" spans="1:17" ht="62.25" customHeight="1" x14ac:dyDescent="0.25">
      <c r="A7" s="3" t="s">
        <v>16</v>
      </c>
      <c r="B7" s="13">
        <f t="shared" ref="B7" si="4">B8+B9</f>
        <v>1551114</v>
      </c>
      <c r="C7" s="13">
        <f t="shared" ref="C7" si="5">C8+C9</f>
        <v>879902.12</v>
      </c>
      <c r="D7" s="13">
        <f t="shared" ref="D7" si="6">D8+D9</f>
        <v>450629.88</v>
      </c>
      <c r="E7" s="13">
        <f t="shared" ref="E7" si="7">E8+E9</f>
        <v>220582</v>
      </c>
      <c r="F7" s="4">
        <f t="shared" ref="F7:I7" si="8">F8+F9</f>
        <v>1592325</v>
      </c>
      <c r="G7" s="4">
        <f t="shared" si="8"/>
        <v>912870.12</v>
      </c>
      <c r="H7" s="4">
        <f t="shared" si="8"/>
        <v>450629.88</v>
      </c>
      <c r="I7" s="4">
        <f t="shared" si="8"/>
        <v>228825</v>
      </c>
      <c r="J7" s="4">
        <f>J8+J9</f>
        <v>1592309.19</v>
      </c>
      <c r="K7" s="4">
        <f>K8+K9</f>
        <v>912870.1</v>
      </c>
      <c r="L7" s="4">
        <f>L8+L9</f>
        <v>450629.88</v>
      </c>
      <c r="M7" s="4">
        <f>M8+M9</f>
        <v>228809.21</v>
      </c>
      <c r="N7" s="13">
        <f t="shared" ref="N7:P9" si="9">J7/F7*100</f>
        <v>99.999007112241529</v>
      </c>
      <c r="O7" s="13">
        <f t="shared" si="9"/>
        <v>99.999997809107825</v>
      </c>
      <c r="P7" s="13">
        <f t="shared" si="9"/>
        <v>100</v>
      </c>
      <c r="Q7" s="13">
        <f>M7/I7*100</f>
        <v>99.993099530208667</v>
      </c>
    </row>
    <row r="8" spans="1:17" s="17" customFormat="1" ht="66.75" customHeight="1" x14ac:dyDescent="0.25">
      <c r="A8" s="15" t="s">
        <v>7</v>
      </c>
      <c r="B8" s="14">
        <f>C8+D8+E8</f>
        <v>953414</v>
      </c>
      <c r="C8" s="14">
        <v>567611.72</v>
      </c>
      <c r="D8" s="14">
        <v>195120.28</v>
      </c>
      <c r="E8" s="14">
        <v>190682</v>
      </c>
      <c r="F8" s="16">
        <f>G8+H8+I8</f>
        <v>994625</v>
      </c>
      <c r="G8" s="16">
        <v>600579.72</v>
      </c>
      <c r="H8" s="16">
        <v>195120.28</v>
      </c>
      <c r="I8" s="16">
        <v>198925</v>
      </c>
      <c r="J8" s="14">
        <f>K8+L8+M8</f>
        <v>994624.99</v>
      </c>
      <c r="K8" s="14">
        <v>600579.71</v>
      </c>
      <c r="L8" s="14">
        <v>195120.28</v>
      </c>
      <c r="M8" s="14">
        <v>198925</v>
      </c>
      <c r="N8" s="14">
        <f>J8/F8*100</f>
        <v>99.999998994595956</v>
      </c>
      <c r="O8" s="14">
        <f t="shared" si="9"/>
        <v>99.999998334942106</v>
      </c>
      <c r="P8" s="14">
        <f t="shared" si="9"/>
        <v>100</v>
      </c>
      <c r="Q8" s="14">
        <f t="shared" ref="Q8:Q9" si="10">M8/I8*100</f>
        <v>100</v>
      </c>
    </row>
    <row r="9" spans="1:17" s="17" customFormat="1" ht="66.75" customHeight="1" x14ac:dyDescent="0.25">
      <c r="A9" s="15" t="s">
        <v>8</v>
      </c>
      <c r="B9" s="14">
        <f>C9+D9+E9</f>
        <v>597700</v>
      </c>
      <c r="C9" s="14">
        <v>312290.40000000002</v>
      </c>
      <c r="D9" s="14">
        <v>255509.6</v>
      </c>
      <c r="E9" s="14">
        <v>29900</v>
      </c>
      <c r="F9" s="16">
        <f>G9+H9+I9</f>
        <v>597700</v>
      </c>
      <c r="G9" s="16">
        <v>312290.40000000002</v>
      </c>
      <c r="H9" s="16">
        <v>255509.6</v>
      </c>
      <c r="I9" s="16">
        <v>29900</v>
      </c>
      <c r="J9" s="14">
        <f>K9+L9+M9</f>
        <v>597684.19999999995</v>
      </c>
      <c r="K9" s="16">
        <v>312290.39</v>
      </c>
      <c r="L9" s="16">
        <v>255509.6</v>
      </c>
      <c r="M9" s="16">
        <v>29884.21</v>
      </c>
      <c r="N9" s="14">
        <f>J9/F9*100</f>
        <v>99.997356533377939</v>
      </c>
      <c r="O9" s="14">
        <f t="shared" si="9"/>
        <v>99.999996797852248</v>
      </c>
      <c r="P9" s="14">
        <f t="shared" si="9"/>
        <v>100</v>
      </c>
      <c r="Q9" s="14">
        <f t="shared" si="10"/>
        <v>99.947190635451506</v>
      </c>
    </row>
    <row r="10" spans="1:17" ht="62.25" customHeight="1" x14ac:dyDescent="0.25">
      <c r="A10" s="3" t="s">
        <v>15</v>
      </c>
      <c r="B10" s="13">
        <f>B11+B12+B13+B14+B15</f>
        <v>562670095.43000007</v>
      </c>
      <c r="C10" s="13">
        <f>C11+C12+C13+C14+C15</f>
        <v>650000</v>
      </c>
      <c r="D10" s="13">
        <f t="shared" ref="D10" si="11">D11+D12+D13+D14+D15</f>
        <v>0</v>
      </c>
      <c r="E10" s="13">
        <f>E11+E12+E13+E14+E15</f>
        <v>562020095.43000007</v>
      </c>
      <c r="F10" s="4">
        <f>F11+F12+F13+F14+F15</f>
        <v>871747142</v>
      </c>
      <c r="G10" s="4">
        <f>G11+G12+G13+G14+G15</f>
        <v>850000</v>
      </c>
      <c r="H10" s="4">
        <f t="shared" ref="H10" si="12">H11+H12+H13+H14+H15</f>
        <v>0</v>
      </c>
      <c r="I10" s="4">
        <f>I11+I12+I13+I14+I15</f>
        <v>870897142</v>
      </c>
      <c r="J10" s="4">
        <f>J11+J12+J13+J14+J15</f>
        <v>840741372.4000001</v>
      </c>
      <c r="K10" s="4">
        <f>K11+K12+K13+K14+K15</f>
        <v>850000</v>
      </c>
      <c r="L10" s="4">
        <f>L11+L12+L13+L14+L15</f>
        <v>0</v>
      </c>
      <c r="M10" s="4">
        <f>M11+M12+M13+M14+M15</f>
        <v>839891372.4000001</v>
      </c>
      <c r="N10" s="13">
        <f t="shared" ref="N10:O10" si="13">J10/F10*100</f>
        <v>96.4432611125211</v>
      </c>
      <c r="O10" s="13">
        <f t="shared" si="13"/>
        <v>100</v>
      </c>
      <c r="P10" s="13">
        <v>0</v>
      </c>
      <c r="Q10" s="13">
        <f>M10/I10*100</f>
        <v>96.439789717440604</v>
      </c>
    </row>
    <row r="11" spans="1:17" s="17" customFormat="1" ht="66.75" customHeight="1" x14ac:dyDescent="0.25">
      <c r="A11" s="15" t="s">
        <v>17</v>
      </c>
      <c r="B11" s="14">
        <f>C11+D11+E11</f>
        <v>24198705.16</v>
      </c>
      <c r="C11" s="14"/>
      <c r="D11" s="14"/>
      <c r="E11" s="14">
        <v>24198705.16</v>
      </c>
      <c r="F11" s="16">
        <f>G11+H11+I11</f>
        <v>36218399</v>
      </c>
      <c r="G11" s="16"/>
      <c r="H11" s="16"/>
      <c r="I11" s="16">
        <v>36218399</v>
      </c>
      <c r="J11" s="14">
        <f>K11+L11+M11</f>
        <v>35273685.310000002</v>
      </c>
      <c r="K11" s="16"/>
      <c r="L11" s="16"/>
      <c r="M11" s="16">
        <v>35273685.310000002</v>
      </c>
      <c r="N11" s="14">
        <f>J11/F11*100</f>
        <v>97.391619408687831</v>
      </c>
      <c r="O11" s="14"/>
      <c r="P11" s="14"/>
      <c r="Q11" s="14">
        <f>M11/I11*100</f>
        <v>97.391619408687831</v>
      </c>
    </row>
    <row r="12" spans="1:17" s="17" customFormat="1" ht="60.75" customHeight="1" x14ac:dyDescent="0.25">
      <c r="A12" s="15" t="s">
        <v>9</v>
      </c>
      <c r="B12" s="14">
        <f>C12+D12+E12</f>
        <v>373691120.51999998</v>
      </c>
      <c r="C12" s="14">
        <v>650000</v>
      </c>
      <c r="D12" s="14"/>
      <c r="E12" s="14">
        <f>373691120.52-650000</f>
        <v>373041120.51999998</v>
      </c>
      <c r="F12" s="16">
        <f>G12+H12+I12</f>
        <v>576885641</v>
      </c>
      <c r="G12" s="16">
        <v>650000</v>
      </c>
      <c r="H12" s="16"/>
      <c r="I12" s="16">
        <v>576235641</v>
      </c>
      <c r="J12" s="14">
        <f>K12+L12+M12</f>
        <v>553664323.35000002</v>
      </c>
      <c r="K12" s="16">
        <v>650000</v>
      </c>
      <c r="L12" s="16"/>
      <c r="M12" s="14">
        <v>553014323.35000002</v>
      </c>
      <c r="N12" s="14">
        <f t="shared" ref="N12:N14" si="14">J12/F12*100</f>
        <v>95.974710410585516</v>
      </c>
      <c r="O12" s="14">
        <f>K12/G12*100</f>
        <v>100</v>
      </c>
      <c r="P12" s="14"/>
      <c r="Q12" s="14">
        <f t="shared" ref="Q12:Q14" si="15">M12/I12*100</f>
        <v>95.970169840639912</v>
      </c>
    </row>
    <row r="13" spans="1:17" s="17" customFormat="1" ht="81.75" customHeight="1" x14ac:dyDescent="0.25">
      <c r="A13" s="15" t="s">
        <v>10</v>
      </c>
      <c r="B13" s="14">
        <f>C13+D13+E13</f>
        <v>161713483</v>
      </c>
      <c r="C13" s="14"/>
      <c r="D13" s="14"/>
      <c r="E13" s="14">
        <v>161713483</v>
      </c>
      <c r="F13" s="16">
        <f>G13+H13+I13</f>
        <v>255054053</v>
      </c>
      <c r="G13" s="16">
        <f>200000</f>
        <v>200000</v>
      </c>
      <c r="H13" s="16"/>
      <c r="I13" s="16">
        <f>255054053-200000</f>
        <v>254854053</v>
      </c>
      <c r="J13" s="14">
        <f>K13+L13+M13</f>
        <v>248214314.74000001</v>
      </c>
      <c r="K13" s="16">
        <v>200000</v>
      </c>
      <c r="L13" s="16"/>
      <c r="M13" s="16">
        <v>248014314.74000001</v>
      </c>
      <c r="N13" s="14">
        <f t="shared" si="14"/>
        <v>97.31831814489928</v>
      </c>
      <c r="O13" s="14">
        <f>K13/G13*100</f>
        <v>100</v>
      </c>
      <c r="P13" s="14"/>
      <c r="Q13" s="14">
        <f t="shared" si="15"/>
        <v>97.316213660529854</v>
      </c>
    </row>
    <row r="14" spans="1:17" s="17" customFormat="1" ht="59.25" customHeight="1" x14ac:dyDescent="0.25">
      <c r="A14" s="15" t="s">
        <v>11</v>
      </c>
      <c r="B14" s="14">
        <f>C14+D14+E14</f>
        <v>3066786.75</v>
      </c>
      <c r="C14" s="14"/>
      <c r="D14" s="14"/>
      <c r="E14" s="14">
        <v>3066786.75</v>
      </c>
      <c r="F14" s="16">
        <f>G14+H14+I14</f>
        <v>3589049</v>
      </c>
      <c r="G14" s="16"/>
      <c r="H14" s="16"/>
      <c r="I14" s="16">
        <f>3189049+400000</f>
        <v>3589049</v>
      </c>
      <c r="J14" s="16">
        <f>K14+L14+M14</f>
        <v>3589049</v>
      </c>
      <c r="K14" s="16"/>
      <c r="L14" s="16"/>
      <c r="M14" s="16">
        <v>3589049</v>
      </c>
      <c r="N14" s="14">
        <f t="shared" si="14"/>
        <v>100</v>
      </c>
      <c r="O14" s="14"/>
      <c r="P14" s="14"/>
      <c r="Q14" s="14">
        <f t="shared" si="15"/>
        <v>100</v>
      </c>
    </row>
    <row r="15" spans="1:17" s="17" customFormat="1" ht="59.25" customHeight="1" x14ac:dyDescent="0.25">
      <c r="A15" s="15" t="s">
        <v>12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8" spans="1:1" x14ac:dyDescent="0.25">
      <c r="A18" s="2"/>
    </row>
    <row r="19" spans="1:1" x14ac:dyDescent="0.25">
      <c r="A19" s="2"/>
    </row>
  </sheetData>
  <mergeCells count="4">
    <mergeCell ref="F3:I3"/>
    <mergeCell ref="J3:M3"/>
    <mergeCell ref="N3:Q3"/>
    <mergeCell ref="B3:E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2025-01-09T05:34:05Z</dcterms:modified>
</cp:coreProperties>
</file>