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00\common_kultura\ПОЛИВЕНКО Наталья Николаевна\СЕТЕВОЙ\СЕТЕВОЙ 2024\"/>
    </mc:Choice>
  </mc:AlternateContent>
  <xr:revisionPtr revIDLastSave="0" documentId="13_ncr:1_{98B65BF8-BE33-4F9D-9559-234F8B3E6494}" xr6:coauthVersionLast="45" xr6:coauthVersionMax="45" xr10:uidLastSave="{00000000-0000-0000-0000-000000000000}"/>
  <bookViews>
    <workbookView xWindow="-120" yWindow="-120" windowWidth="29040" windowHeight="15840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I12" i="1" l="1"/>
  <c r="E12" i="1"/>
  <c r="B11" i="1"/>
  <c r="T8" i="1" l="1"/>
  <c r="P8" i="1"/>
  <c r="J11" i="1" l="1"/>
  <c r="M7" i="1"/>
  <c r="L7" i="1"/>
  <c r="K7" i="1"/>
  <c r="M10" i="1"/>
  <c r="K10" i="1"/>
  <c r="M6" i="1" l="1"/>
  <c r="N11" i="1" l="1"/>
  <c r="B13" i="1"/>
  <c r="J13" i="1"/>
  <c r="N13" i="1" l="1"/>
  <c r="I14" i="1"/>
  <c r="Q9" i="1"/>
  <c r="P9" i="1"/>
  <c r="O9" i="1"/>
  <c r="L10" i="1"/>
  <c r="S8" i="1" l="1"/>
  <c r="S9" i="1"/>
  <c r="T9" i="1"/>
  <c r="U8" i="1"/>
  <c r="U9" i="1"/>
  <c r="O8" i="1"/>
  <c r="Q8" i="1"/>
  <c r="I10" i="1" l="1"/>
  <c r="G10" i="1"/>
  <c r="E10" i="1"/>
  <c r="C10" i="1"/>
  <c r="Q12" i="1" l="1"/>
  <c r="O12" i="1"/>
  <c r="Q13" i="1"/>
  <c r="Q14" i="1"/>
  <c r="Q11" i="1"/>
  <c r="S12" i="1"/>
  <c r="U12" i="1"/>
  <c r="U13" i="1"/>
  <c r="U14" i="1"/>
  <c r="U11" i="1"/>
  <c r="B14" i="1" l="1"/>
  <c r="B12" i="1"/>
  <c r="D10" i="1"/>
  <c r="B9" i="1"/>
  <c r="N9" i="1" s="1"/>
  <c r="B8" i="1"/>
  <c r="E7" i="1"/>
  <c r="D7" i="1"/>
  <c r="C7" i="1"/>
  <c r="B10" i="1" l="1"/>
  <c r="D6" i="1"/>
  <c r="B7" i="1"/>
  <c r="E6" i="1"/>
  <c r="C6" i="1"/>
  <c r="J14" i="1"/>
  <c r="N14" i="1" s="1"/>
  <c r="J12" i="1"/>
  <c r="J9" i="1"/>
  <c r="J8" i="1"/>
  <c r="N12" i="1" l="1"/>
  <c r="J10" i="1"/>
  <c r="N8" i="1"/>
  <c r="J7" i="1"/>
  <c r="O10" i="1"/>
  <c r="S10" i="1"/>
  <c r="P7" i="1"/>
  <c r="Q7" i="1"/>
  <c r="S7" i="1"/>
  <c r="O7" i="1"/>
  <c r="Q10" i="1"/>
  <c r="U10" i="1"/>
  <c r="B6" i="1"/>
  <c r="K6" i="1"/>
  <c r="L6" i="1"/>
  <c r="T6" i="1" s="1"/>
  <c r="I7" i="1"/>
  <c r="U7" i="1" s="1"/>
  <c r="H7" i="1"/>
  <c r="T7" i="1" s="1"/>
  <c r="G7" i="1"/>
  <c r="F8" i="1"/>
  <c r="F9" i="1"/>
  <c r="H10" i="1"/>
  <c r="J6" i="1" l="1"/>
  <c r="N7" i="1"/>
  <c r="N10" i="1"/>
  <c r="Q6" i="1"/>
  <c r="O6" i="1"/>
  <c r="S6" i="1"/>
  <c r="P6" i="1"/>
  <c r="R8" i="1"/>
  <c r="R9" i="1"/>
  <c r="I6" i="1"/>
  <c r="U6" i="1" s="1"/>
  <c r="G6" i="1"/>
  <c r="H6" i="1"/>
  <c r="F7" i="1"/>
  <c r="R7" i="1" s="1"/>
  <c r="F11" i="1"/>
  <c r="R11" i="1" s="1"/>
  <c r="F12" i="1"/>
  <c r="F13" i="1"/>
  <c r="R13" i="1" s="1"/>
  <c r="F14" i="1"/>
  <c r="R14" i="1" s="1"/>
  <c r="N6" i="1" l="1"/>
  <c r="F10" i="1"/>
  <c r="F6" i="1" s="1"/>
  <c r="R6" i="1" s="1"/>
  <c r="R12" i="1"/>
  <c r="R10" i="1" l="1"/>
</calcChain>
</file>

<file path=xl/sharedStrings.xml><?xml version="1.0" encoding="utf-8"?>
<sst xmlns="http://schemas.openxmlformats.org/spreadsheetml/2006/main" count="37" uniqueCount="21">
  <si>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</si>
  <si>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</si>
  <si>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</si>
  <si>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</si>
  <si>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</si>
  <si>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</si>
  <si>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</si>
  <si>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</si>
  <si>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</si>
  <si>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</si>
  <si>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</si>
  <si>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</si>
  <si>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</si>
  <si>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2024 года (рублей)</t>
  </si>
  <si>
    <t>% исполнения к плану за  2024 года</t>
  </si>
  <si>
    <t>2. Направление (подпрограмма) «Организационные, экономические механизмы развития культуры»», в том числе:</t>
  </si>
  <si>
    <t>1. Направление (подпрограмма) «Модернизация и развитие учреждений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</si>
  <si>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органов местного самоуправления города Нефтеюганска», в том числе:</t>
    </r>
  </si>
  <si>
    <t>ПЛАН за 9 месяцев 2024 года (рублей)</t>
  </si>
  <si>
    <t>% исполнения к плану на 9 месяцев 2024 года</t>
  </si>
  <si>
    <t>Освоение на 01.09.2024 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</si>
</sst>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1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2:U19"/>
  <sheetViews>
    <sheetView tabSelected="1" zoomScale="90" zoomScaleNormal="9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M17" sqref="M17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J2" s="21"/>
      <c r="M2" s="21"/>
    </row>
    <row r="3" spans="1:21" ht="39.75" customHeight="1" x14ac:dyDescent="0.25">
      <c r="A3" s="8" t="s">
        <v>2</v>
      </c>
      <c r="B3" s="22" t="s">
        <v>18</v>
      </c>
      <c r="C3" s="22"/>
      <c r="D3" s="22"/>
      <c r="E3" s="22"/>
      <c r="F3" s="22" t="s">
        <v>13</v>
      </c>
      <c r="G3" s="22"/>
      <c r="H3" s="22"/>
      <c r="I3" s="22"/>
      <c r="J3" s="22" t="s">
        <v>20</v>
      </c>
      <c r="K3" s="22"/>
      <c r="L3" s="22"/>
      <c r="M3" s="22"/>
      <c r="N3" s="22" t="s">
        <v>19</v>
      </c>
      <c r="O3" s="22"/>
      <c r="P3" s="22"/>
      <c r="Q3" s="22"/>
      <c r="R3" s="22" t="s">
        <v>14</v>
      </c>
      <c r="S3" s="22"/>
      <c r="T3" s="22"/>
      <c r="U3" s="22"/>
    </row>
    <row r="4" spans="1:21" ht="33.75" customHeight="1" x14ac:dyDescent="0.25">
      <c r="A4" s="8" t="s">
        <v>3</v>
      </c>
      <c r="B4" s="9" t="s">
        <v>0</v>
      </c>
      <c r="C4" s="9" t="s">
        <v>4</v>
      </c>
      <c r="D4" s="9" t="s">
        <v>5</v>
      </c>
      <c r="E4" s="9" t="s">
        <v>6</v>
      </c>
      <c r="F4" s="8" t="s">
        <v>0</v>
      </c>
      <c r="G4" s="8" t="s">
        <v>4</v>
      </c>
      <c r="H4" s="8" t="s">
        <v>5</v>
      </c>
      <c r="I4" s="8" t="s">
        <v>6</v>
      </c>
      <c r="J4" s="8" t="s">
        <v>0</v>
      </c>
      <c r="K4" s="8" t="s">
        <v>4</v>
      </c>
      <c r="L4" s="8" t="s">
        <v>5</v>
      </c>
      <c r="M4" s="8" t="s">
        <v>6</v>
      </c>
      <c r="N4" s="9" t="s">
        <v>0</v>
      </c>
      <c r="O4" s="9" t="s">
        <v>4</v>
      </c>
      <c r="P4" s="9" t="s">
        <v>5</v>
      </c>
      <c r="Q4" s="9" t="s">
        <v>6</v>
      </c>
      <c r="R4" s="8" t="s">
        <v>0</v>
      </c>
      <c r="S4" s="8" t="s">
        <v>4</v>
      </c>
      <c r="T4" s="8" t="s">
        <v>5</v>
      </c>
      <c r="U4" s="8" t="s">
        <v>6</v>
      </c>
    </row>
    <row r="5" spans="1:21" s="11" customForma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2</v>
      </c>
      <c r="G5" s="10">
        <v>3</v>
      </c>
      <c r="H5" s="10">
        <v>4</v>
      </c>
      <c r="I5" s="10">
        <v>5</v>
      </c>
      <c r="J5" s="10">
        <v>2</v>
      </c>
      <c r="K5" s="10">
        <v>3</v>
      </c>
      <c r="L5" s="10">
        <v>4</v>
      </c>
      <c r="M5" s="10">
        <v>5</v>
      </c>
      <c r="N5" s="10">
        <v>2</v>
      </c>
      <c r="O5" s="10">
        <v>3</v>
      </c>
      <c r="P5" s="10">
        <v>4</v>
      </c>
      <c r="Q5" s="10">
        <v>5</v>
      </c>
      <c r="R5" s="10">
        <v>2</v>
      </c>
      <c r="S5" s="10">
        <v>3</v>
      </c>
      <c r="T5" s="10">
        <v>4</v>
      </c>
      <c r="U5" s="10">
        <v>5</v>
      </c>
    </row>
    <row r="6" spans="1:21" s="7" customFormat="1" ht="62.25" customHeight="1" x14ac:dyDescent="0.2">
      <c r="A6" s="5" t="s">
        <v>1</v>
      </c>
      <c r="B6" s="12">
        <f>B7+B10</f>
        <v>561853246.20000005</v>
      </c>
      <c r="C6" s="12">
        <f t="shared" ref="C6:E6" si="0">C7+C10</f>
        <v>1529902.12</v>
      </c>
      <c r="D6" s="12">
        <f t="shared" si="0"/>
        <v>450629.88</v>
      </c>
      <c r="E6" s="12">
        <f t="shared" si="0"/>
        <v>559872714.20000005</v>
      </c>
      <c r="F6" s="6">
        <f>F7+F10</f>
        <v>866443485</v>
      </c>
      <c r="G6" s="6">
        <f t="shared" ref="G6:I6" si="1">G7+G10</f>
        <v>1562870.12</v>
      </c>
      <c r="H6" s="6">
        <f t="shared" si="1"/>
        <v>450629.88</v>
      </c>
      <c r="I6" s="6">
        <f t="shared" si="1"/>
        <v>864429985</v>
      </c>
      <c r="J6" s="6">
        <f>J7+J10</f>
        <v>491499007.19</v>
      </c>
      <c r="K6" s="6">
        <f t="shared" ref="K6" si="2">K7+K10</f>
        <v>1153338.3799999999</v>
      </c>
      <c r="L6" s="6">
        <f t="shared" ref="L6" si="3">L7+L10</f>
        <v>300577.61</v>
      </c>
      <c r="M6" s="6">
        <f>M7+M10</f>
        <v>490045091.19999999</v>
      </c>
      <c r="N6" s="12">
        <f t="shared" ref="N6:N8" si="4">J6/B6*100</f>
        <v>87.478182339280025</v>
      </c>
      <c r="O6" s="12">
        <f>K6/C6*100</f>
        <v>75.386416223803892</v>
      </c>
      <c r="P6" s="12">
        <f>L6/D6*100</f>
        <v>66.701659907682995</v>
      </c>
      <c r="Q6" s="12">
        <f>M6/E6*100</f>
        <v>87.527946758438389</v>
      </c>
      <c r="R6" s="12">
        <f>J6/F6*100</f>
        <v>56.726031841534365</v>
      </c>
      <c r="S6" s="12">
        <f>K6/G6*100</f>
        <v>73.796175718043656</v>
      </c>
      <c r="T6" s="12">
        <f>L6/H6*100</f>
        <v>66.701659907682995</v>
      </c>
      <c r="U6" s="12">
        <f>M6/I6*100</f>
        <v>56.689969078293835</v>
      </c>
    </row>
    <row r="7" spans="1:21" ht="62.25" customHeight="1" x14ac:dyDescent="0.25">
      <c r="A7" s="3" t="s">
        <v>16</v>
      </c>
      <c r="B7" s="13">
        <f t="shared" ref="B7" si="5">B8+B9</f>
        <v>1551114</v>
      </c>
      <c r="C7" s="13">
        <f t="shared" ref="C7" si="6">C8+C9</f>
        <v>879902.12</v>
      </c>
      <c r="D7" s="13">
        <f t="shared" ref="D7" si="7">D8+D9</f>
        <v>450629.88</v>
      </c>
      <c r="E7" s="13">
        <f t="shared" ref="E7" si="8">E8+E9</f>
        <v>220582</v>
      </c>
      <c r="F7" s="4">
        <f t="shared" ref="F7:I7" si="9">F8+F9</f>
        <v>1592325</v>
      </c>
      <c r="G7" s="4">
        <f t="shared" si="9"/>
        <v>912870.12</v>
      </c>
      <c r="H7" s="4">
        <f t="shared" si="9"/>
        <v>450629.88</v>
      </c>
      <c r="I7" s="4">
        <f t="shared" si="9"/>
        <v>228825</v>
      </c>
      <c r="J7" s="4">
        <f>J8+J9</f>
        <v>1074891.2</v>
      </c>
      <c r="K7" s="4">
        <f>K8+K9</f>
        <v>596338.38</v>
      </c>
      <c r="L7" s="4">
        <f>L8+L9</f>
        <v>300577.61</v>
      </c>
      <c r="M7" s="4">
        <f>M8+M9</f>
        <v>177975.21</v>
      </c>
      <c r="N7" s="13">
        <f t="shared" si="4"/>
        <v>69.298014201406204</v>
      </c>
      <c r="O7" s="13">
        <f t="shared" ref="O7:P8" si="10">K7/C7*100</f>
        <v>67.773263235233486</v>
      </c>
      <c r="P7" s="13">
        <f t="shared" si="10"/>
        <v>66.701659907682995</v>
      </c>
      <c r="Q7" s="13">
        <f>M7/E7*100</f>
        <v>80.684375878358168</v>
      </c>
      <c r="R7" s="13">
        <f t="shared" ref="R7:T9" si="11">J7/F7*100</f>
        <v>67.504510699762918</v>
      </c>
      <c r="S7" s="13">
        <f t="shared" si="11"/>
        <v>65.325654431541707</v>
      </c>
      <c r="T7" s="13">
        <f t="shared" si="11"/>
        <v>66.701659907682995</v>
      </c>
      <c r="U7" s="13">
        <f>M7/I7*100</f>
        <v>77.777869550966898</v>
      </c>
    </row>
    <row r="8" spans="1:21" s="17" customFormat="1" ht="66.75" customHeight="1" x14ac:dyDescent="0.25">
      <c r="A8" s="15" t="s">
        <v>7</v>
      </c>
      <c r="B8" s="14">
        <f>C8+D8+E8</f>
        <v>953414</v>
      </c>
      <c r="C8" s="14">
        <v>567611.72</v>
      </c>
      <c r="D8" s="14">
        <v>195120.28</v>
      </c>
      <c r="E8" s="14">
        <v>190682</v>
      </c>
      <c r="F8" s="16">
        <f>G8+H8+I8</f>
        <v>994625</v>
      </c>
      <c r="G8" s="16">
        <v>600579.72</v>
      </c>
      <c r="H8" s="16">
        <v>195120.28</v>
      </c>
      <c r="I8" s="16">
        <v>198925</v>
      </c>
      <c r="J8" s="14">
        <f>K8+L8+M8</f>
        <v>828207</v>
      </c>
      <c r="K8" s="14">
        <v>467445.72</v>
      </c>
      <c r="L8" s="14">
        <v>195120.28</v>
      </c>
      <c r="M8" s="14">
        <v>165641</v>
      </c>
      <c r="N8" s="14">
        <f t="shared" si="4"/>
        <v>86.867509812106803</v>
      </c>
      <c r="O8" s="14">
        <f t="shared" si="10"/>
        <v>82.353077558018001</v>
      </c>
      <c r="P8" s="14">
        <f t="shared" ref="P8:P9" si="12">L8/D8*100</f>
        <v>100</v>
      </c>
      <c r="Q8" s="14">
        <f t="shared" ref="Q8" si="13">M8/E8*100</f>
        <v>86.867664488520163</v>
      </c>
      <c r="R8" s="14">
        <f>J8/F8*100</f>
        <v>83.268266934774417</v>
      </c>
      <c r="S8" s="14">
        <f t="shared" si="11"/>
        <v>77.832418317421698</v>
      </c>
      <c r="T8" s="14">
        <f t="shared" si="11"/>
        <v>100</v>
      </c>
      <c r="U8" s="14">
        <f t="shared" ref="U8:U9" si="14">M8/I8*100</f>
        <v>83.268065853965069</v>
      </c>
    </row>
    <row r="9" spans="1:21" s="17" customFormat="1" ht="66.75" customHeight="1" x14ac:dyDescent="0.25">
      <c r="A9" s="15" t="s">
        <v>8</v>
      </c>
      <c r="B9" s="14">
        <f>C9+D9+E9</f>
        <v>597700</v>
      </c>
      <c r="C9" s="14">
        <v>312290.40000000002</v>
      </c>
      <c r="D9" s="14">
        <v>255509.6</v>
      </c>
      <c r="E9" s="14">
        <v>29900</v>
      </c>
      <c r="F9" s="16">
        <f>G9+H9+I9</f>
        <v>597700</v>
      </c>
      <c r="G9" s="16">
        <v>312290.40000000002</v>
      </c>
      <c r="H9" s="16">
        <v>255509.6</v>
      </c>
      <c r="I9" s="16">
        <v>29900</v>
      </c>
      <c r="J9" s="14">
        <f>K9+L9+M9</f>
        <v>246684.19999999998</v>
      </c>
      <c r="K9" s="16">
        <v>128892.66</v>
      </c>
      <c r="L9" s="16">
        <v>105457.33</v>
      </c>
      <c r="M9" s="16">
        <v>12334.21</v>
      </c>
      <c r="N9" s="14">
        <f>J9/B9*100</f>
        <v>41.272243600468464</v>
      </c>
      <c r="O9" s="14">
        <f t="shared" ref="O9" si="15">K9/C9*100</f>
        <v>41.273334050614423</v>
      </c>
      <c r="P9" s="14">
        <f t="shared" si="12"/>
        <v>41.273333761236373</v>
      </c>
      <c r="Q9" s="14">
        <f t="shared" ref="Q9" si="16">M9/E9*100</f>
        <v>41.251538461538459</v>
      </c>
      <c r="R9" s="14">
        <f>J9/F9*100</f>
        <v>41.272243600468464</v>
      </c>
      <c r="S9" s="14">
        <f t="shared" si="11"/>
        <v>41.273334050614423</v>
      </c>
      <c r="T9" s="14">
        <f t="shared" si="11"/>
        <v>41.273333761236373</v>
      </c>
      <c r="U9" s="14">
        <f t="shared" si="14"/>
        <v>41.251538461538459</v>
      </c>
    </row>
    <row r="10" spans="1:21" ht="62.25" customHeight="1" x14ac:dyDescent="0.25">
      <c r="A10" s="3" t="s">
        <v>15</v>
      </c>
      <c r="B10" s="13">
        <f>B11+B12+B13+B14+B15</f>
        <v>560302132.20000005</v>
      </c>
      <c r="C10" s="13">
        <f>C11+C12+C13+C14+C15</f>
        <v>650000</v>
      </c>
      <c r="D10" s="13">
        <f t="shared" ref="D10" si="17">D11+D12+D13+D14+D15</f>
        <v>0</v>
      </c>
      <c r="E10" s="13">
        <f>E11+E12+E13+E14+E15</f>
        <v>559652132.20000005</v>
      </c>
      <c r="F10" s="4">
        <f>F11+F12+F13+F14+F15</f>
        <v>864851160</v>
      </c>
      <c r="G10" s="4">
        <f>G11+G12+G13+G14+G15</f>
        <v>650000</v>
      </c>
      <c r="H10" s="4">
        <f t="shared" ref="H10" si="18">H11+H12+H13+H14+H15</f>
        <v>0</v>
      </c>
      <c r="I10" s="4">
        <f>I11+I12+I13+I14+I15</f>
        <v>864201160</v>
      </c>
      <c r="J10" s="4">
        <f>J11+J12+J13+J14+J15</f>
        <v>490424115.99000001</v>
      </c>
      <c r="K10" s="4">
        <f>K11+K12+K13+K14+K15</f>
        <v>557000</v>
      </c>
      <c r="L10" s="4">
        <f>L11+L12+L13+L14+L15</f>
        <v>0</v>
      </c>
      <c r="M10" s="4">
        <f>M11+M12+M13+M14+M15</f>
        <v>489867115.99000001</v>
      </c>
      <c r="N10" s="12">
        <f t="shared" ref="N10:N14" si="19">J10/B10*100</f>
        <v>87.52851145941078</v>
      </c>
      <c r="O10" s="12">
        <f t="shared" ref="O10" si="20">K10/G10*100</f>
        <v>85.692307692307693</v>
      </c>
      <c r="P10" s="12">
        <v>0</v>
      </c>
      <c r="Q10" s="12">
        <f>M10/I10*100</f>
        <v>56.684385379672484</v>
      </c>
      <c r="R10" s="13">
        <f t="shared" ref="R10:S10" si="21">J10/F10*100</f>
        <v>56.706186991759367</v>
      </c>
      <c r="S10" s="13">
        <f t="shared" si="21"/>
        <v>85.692307692307693</v>
      </c>
      <c r="T10" s="13">
        <v>0</v>
      </c>
      <c r="U10" s="13">
        <f>M10/I10*100</f>
        <v>56.684385379672484</v>
      </c>
    </row>
    <row r="11" spans="1:21" s="17" customFormat="1" ht="66.75" customHeight="1" x14ac:dyDescent="0.25">
      <c r="A11" s="15" t="s">
        <v>17</v>
      </c>
      <c r="B11" s="14">
        <f>C11+D11+E11</f>
        <v>24186233.16</v>
      </c>
      <c r="C11" s="14"/>
      <c r="D11" s="14"/>
      <c r="E11" s="14">
        <v>24186233.16</v>
      </c>
      <c r="F11" s="16">
        <f>G11+H11+I11</f>
        <v>36691795</v>
      </c>
      <c r="G11" s="16"/>
      <c r="H11" s="16"/>
      <c r="I11" s="16">
        <v>36691795</v>
      </c>
      <c r="J11" s="14">
        <f>K11+L11+M11</f>
        <v>20609709.059999999</v>
      </c>
      <c r="K11" s="16"/>
      <c r="L11" s="16"/>
      <c r="M11" s="16">
        <v>20609709.059999999</v>
      </c>
      <c r="N11" s="14">
        <f t="shared" si="19"/>
        <v>85.212562550190839</v>
      </c>
      <c r="O11" s="14"/>
      <c r="P11" s="14"/>
      <c r="Q11" s="14">
        <f>M11/E11*100</f>
        <v>85.212562550190839</v>
      </c>
      <c r="R11" s="14">
        <f>J11/F11*100</f>
        <v>56.169803248927998</v>
      </c>
      <c r="S11" s="14"/>
      <c r="T11" s="14"/>
      <c r="U11" s="14">
        <f>M11/I11*100</f>
        <v>56.169803248927998</v>
      </c>
    </row>
    <row r="12" spans="1:21" s="17" customFormat="1" ht="60.75" customHeight="1" x14ac:dyDescent="0.25">
      <c r="A12" s="15" t="s">
        <v>9</v>
      </c>
      <c r="B12" s="14">
        <f>C12+D12+E12</f>
        <v>371893244.29000002</v>
      </c>
      <c r="C12" s="14">
        <v>650000</v>
      </c>
      <c r="D12" s="14"/>
      <c r="E12" s="14">
        <f>371893244.29-650000</f>
        <v>371243244.29000002</v>
      </c>
      <c r="F12" s="16">
        <f>G12+H12+I12</f>
        <v>571581510</v>
      </c>
      <c r="G12" s="16">
        <v>650000</v>
      </c>
      <c r="H12" s="16"/>
      <c r="I12" s="16">
        <f>571581510-650000</f>
        <v>570931510</v>
      </c>
      <c r="J12" s="14">
        <f>K12+L12+M12</f>
        <v>323027362.51999998</v>
      </c>
      <c r="K12" s="16">
        <v>557000</v>
      </c>
      <c r="L12" s="16"/>
      <c r="M12" s="14">
        <f>323027362.52-557000</f>
        <v>322470362.51999998</v>
      </c>
      <c r="N12" s="14">
        <f t="shared" si="19"/>
        <v>86.860239458425141</v>
      </c>
      <c r="O12" s="14">
        <f t="shared" ref="O12" si="22">K12/C12*100</f>
        <v>85.692307692307693</v>
      </c>
      <c r="P12" s="14"/>
      <c r="Q12" s="14">
        <f>M12/E12*100</f>
        <v>86.862284359334851</v>
      </c>
      <c r="R12" s="14">
        <f t="shared" ref="R12:R14" si="23">J12/F12*100</f>
        <v>56.514662715384191</v>
      </c>
      <c r="S12" s="14">
        <f>K12/G12*100</f>
        <v>85.692307692307693</v>
      </c>
      <c r="T12" s="14"/>
      <c r="U12" s="14">
        <f t="shared" ref="U12:U14" si="24">M12/I12*100</f>
        <v>56.481444248890725</v>
      </c>
    </row>
    <row r="13" spans="1:21" s="17" customFormat="1" ht="81.75" customHeight="1" x14ac:dyDescent="0.25">
      <c r="A13" s="15" t="s">
        <v>10</v>
      </c>
      <c r="B13" s="14">
        <f>C13+D13+E13</f>
        <v>161155868</v>
      </c>
      <c r="C13" s="14"/>
      <c r="D13" s="14"/>
      <c r="E13" s="14">
        <v>161155868</v>
      </c>
      <c r="F13" s="16">
        <f>G13+H13+I13</f>
        <v>252988806</v>
      </c>
      <c r="G13" s="16"/>
      <c r="H13" s="16"/>
      <c r="I13" s="16">
        <v>252988806</v>
      </c>
      <c r="J13" s="14">
        <f>K13+L13+M13</f>
        <v>143720257.66</v>
      </c>
      <c r="K13" s="16"/>
      <c r="L13" s="16"/>
      <c r="M13" s="16">
        <v>143720257.66</v>
      </c>
      <c r="N13" s="14">
        <f t="shared" si="19"/>
        <v>89.180902590528063</v>
      </c>
      <c r="O13" s="14"/>
      <c r="P13" s="14"/>
      <c r="Q13" s="14">
        <f t="shared" ref="Q13:Q14" si="25">M13/E13*100</f>
        <v>89.180902590528063</v>
      </c>
      <c r="R13" s="14">
        <f t="shared" si="23"/>
        <v>56.808939467464029</v>
      </c>
      <c r="S13" s="14"/>
      <c r="T13" s="14"/>
      <c r="U13" s="14">
        <f t="shared" si="24"/>
        <v>56.808939467464029</v>
      </c>
    </row>
    <row r="14" spans="1:21" s="17" customFormat="1" ht="59.25" customHeight="1" x14ac:dyDescent="0.25">
      <c r="A14" s="15" t="s">
        <v>11</v>
      </c>
      <c r="B14" s="14">
        <f>C14+D14+E14</f>
        <v>3066786.75</v>
      </c>
      <c r="C14" s="14"/>
      <c r="D14" s="14"/>
      <c r="E14" s="14">
        <v>3066786.75</v>
      </c>
      <c r="F14" s="16">
        <f>G14+H14+I14</f>
        <v>3589049</v>
      </c>
      <c r="G14" s="16"/>
      <c r="H14" s="16"/>
      <c r="I14" s="16">
        <f>3189049+400000</f>
        <v>3589049</v>
      </c>
      <c r="J14" s="16">
        <f>K14+L14+M14</f>
        <v>3066786.75</v>
      </c>
      <c r="K14" s="16"/>
      <c r="L14" s="16"/>
      <c r="M14" s="16">
        <v>3066786.75</v>
      </c>
      <c r="N14" s="14">
        <f t="shared" si="19"/>
        <v>100</v>
      </c>
      <c r="O14" s="14"/>
      <c r="P14" s="14"/>
      <c r="Q14" s="14">
        <f t="shared" si="25"/>
        <v>100</v>
      </c>
      <c r="R14" s="14">
        <f t="shared" si="23"/>
        <v>85.448450271924401</v>
      </c>
      <c r="S14" s="14"/>
      <c r="T14" s="14"/>
      <c r="U14" s="14">
        <f t="shared" si="24"/>
        <v>85.448450271924401</v>
      </c>
    </row>
    <row r="15" spans="1:21" s="17" customFormat="1" ht="59.25" customHeight="1" x14ac:dyDescent="0.25">
      <c r="A15" s="15" t="s">
        <v>12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19"/>
      <c r="S15" s="19"/>
      <c r="T15" s="19"/>
      <c r="U15" s="19"/>
    </row>
    <row r="18" spans="1:1" x14ac:dyDescent="0.25">
      <c r="A18" s="2"/>
    </row>
    <row r="19" spans="1:1" x14ac:dyDescent="0.25">
      <c r="A19" s="2"/>
    </row>
  </sheetData>
  <mergeCells count="5">
    <mergeCell ref="F3:I3"/>
    <mergeCell ref="J3:M3"/>
    <mergeCell ref="R3:U3"/>
    <mergeCell ref="B3:E3"/>
    <mergeCell ref="N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2024-09-03T04:44:41Z</dcterms:modified>
</cp:coreProperties>
</file>