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 в ДДА на сайт до 10 числа\2025 год\2. на 28.02.2025\"/>
    </mc:Choice>
  </mc:AlternateContent>
  <bookViews>
    <workbookView xWindow="-120" yWindow="-120" windowWidth="29040" windowHeight="15840" tabRatio="873"/>
  </bookViews>
  <sheets>
    <sheet name="Февраль 2025" sheetId="1" r:id="rId1"/>
    <sheet name="Причины низкого исполнения" sheetId="2" r:id="rId2"/>
  </sheets>
  <definedNames>
    <definedName name="_xlnm.Print_Area" localSheetId="0">'Февраль 2025'!$A$1:$AC$71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I52" i="1"/>
  <c r="E34" i="1" l="1"/>
  <c r="O27" i="1"/>
  <c r="U20" i="1" l="1"/>
  <c r="V20" i="1"/>
  <c r="W20" i="1"/>
  <c r="X20" i="1"/>
  <c r="Z20" i="1"/>
  <c r="AA20" i="1"/>
  <c r="U22" i="1"/>
  <c r="V22" i="1"/>
  <c r="W22" i="1"/>
  <c r="X22" i="1"/>
  <c r="Z22" i="1"/>
  <c r="AA22" i="1"/>
  <c r="U24" i="1"/>
  <c r="V24" i="1"/>
  <c r="W24" i="1"/>
  <c r="X24" i="1"/>
  <c r="Z24" i="1"/>
  <c r="AA24" i="1"/>
  <c r="X26" i="1"/>
  <c r="X27" i="1"/>
  <c r="X28" i="1"/>
  <c r="X29" i="1"/>
  <c r="X30" i="1"/>
  <c r="O36" i="1"/>
  <c r="Z36" i="1"/>
  <c r="X38" i="1"/>
  <c r="X33" i="1"/>
  <c r="X34" i="1"/>
  <c r="X35" i="1"/>
  <c r="X36" i="1"/>
  <c r="X37" i="1"/>
  <c r="X32" i="1"/>
  <c r="X31" i="1"/>
  <c r="W36" i="1"/>
  <c r="U35" i="1"/>
  <c r="U36" i="1"/>
  <c r="U37" i="1"/>
  <c r="U38" i="1"/>
  <c r="U39" i="1"/>
  <c r="X40" i="1"/>
  <c r="AB53" i="1"/>
  <c r="AB54" i="1"/>
  <c r="AB56" i="1"/>
  <c r="AB57" i="1"/>
  <c r="AB58" i="1"/>
  <c r="AA53" i="1"/>
  <c r="AA54" i="1"/>
  <c r="AA56" i="1"/>
  <c r="AA57" i="1"/>
  <c r="AA58" i="1"/>
  <c r="Z53" i="1"/>
  <c r="Z54" i="1"/>
  <c r="Z56" i="1"/>
  <c r="Z57" i="1"/>
  <c r="Z58" i="1"/>
  <c r="X53" i="1"/>
  <c r="X54" i="1"/>
  <c r="X55" i="1"/>
  <c r="X56" i="1"/>
  <c r="X57" i="1"/>
  <c r="X58" i="1"/>
  <c r="W52" i="1"/>
  <c r="W53" i="1"/>
  <c r="W54" i="1"/>
  <c r="W56" i="1"/>
  <c r="W57" i="1"/>
  <c r="W58" i="1"/>
  <c r="V53" i="1"/>
  <c r="V54" i="1"/>
  <c r="V55" i="1"/>
  <c r="V56" i="1"/>
  <c r="V57" i="1"/>
  <c r="V58" i="1"/>
  <c r="U53" i="1"/>
  <c r="U54" i="1"/>
  <c r="U55" i="1"/>
  <c r="U56" i="1"/>
  <c r="U57" i="1"/>
  <c r="U58" i="1"/>
  <c r="P52" i="1"/>
  <c r="U52" i="1" s="1"/>
  <c r="Q52" i="1"/>
  <c r="Q51" i="1" s="1"/>
  <c r="R52" i="1"/>
  <c r="R51" i="1" s="1"/>
  <c r="S52" i="1"/>
  <c r="X52" i="1" s="1"/>
  <c r="O53" i="1"/>
  <c r="T53" i="1" s="1"/>
  <c r="O54" i="1"/>
  <c r="T54" i="1" s="1"/>
  <c r="P55" i="1"/>
  <c r="O55" i="1" s="1"/>
  <c r="Q55" i="1"/>
  <c r="R55" i="1"/>
  <c r="W55" i="1" s="1"/>
  <c r="S55" i="1"/>
  <c r="O56" i="1"/>
  <c r="T56" i="1" s="1"/>
  <c r="O57" i="1"/>
  <c r="O58" i="1"/>
  <c r="T58" i="1" s="1"/>
  <c r="F52" i="1"/>
  <c r="F51" i="1" s="1"/>
  <c r="G52" i="1"/>
  <c r="G51" i="1" s="1"/>
  <c r="H52" i="1"/>
  <c r="H51" i="1" s="1"/>
  <c r="E53" i="1"/>
  <c r="E54" i="1"/>
  <c r="F55" i="1"/>
  <c r="E55" i="1" s="1"/>
  <c r="G55" i="1"/>
  <c r="H55" i="1"/>
  <c r="E56" i="1"/>
  <c r="E57" i="1"/>
  <c r="E58" i="1"/>
  <c r="X70" i="1"/>
  <c r="X67" i="1"/>
  <c r="X66" i="1"/>
  <c r="X65" i="1"/>
  <c r="X64" i="1"/>
  <c r="X50" i="1"/>
  <c r="X48" i="1"/>
  <c r="X47" i="1"/>
  <c r="X45" i="1"/>
  <c r="W43" i="1"/>
  <c r="X43" i="1"/>
  <c r="X42" i="1"/>
  <c r="AB43" i="1"/>
  <c r="AB36" i="1"/>
  <c r="AB20" i="1"/>
  <c r="AB22" i="1"/>
  <c r="AB24" i="1"/>
  <c r="W51" i="1" l="1"/>
  <c r="V51" i="1"/>
  <c r="T55" i="1"/>
  <c r="E51" i="1"/>
  <c r="E52" i="1"/>
  <c r="V52" i="1"/>
  <c r="O52" i="1"/>
  <c r="T57" i="1"/>
  <c r="P51" i="1"/>
  <c r="S51" i="1"/>
  <c r="X51" i="1" s="1"/>
  <c r="X15" i="1"/>
  <c r="O51" i="1" l="1"/>
  <c r="U51" i="1"/>
  <c r="T52" i="1"/>
  <c r="K38" i="1"/>
  <c r="V36" i="1"/>
  <c r="AA36" i="1"/>
  <c r="C16" i="2" l="1"/>
  <c r="T51" i="1"/>
  <c r="D16" i="2" s="1"/>
  <c r="K12" i="1"/>
  <c r="X9" i="1" l="1"/>
  <c r="X10" i="1"/>
  <c r="W9" i="1"/>
  <c r="V9" i="1"/>
  <c r="T9" i="1"/>
  <c r="U9" i="1"/>
  <c r="L10" i="1" l="1"/>
  <c r="AA10" i="1" s="1"/>
  <c r="M10" i="1"/>
  <c r="N10" i="1"/>
  <c r="K10" i="1"/>
  <c r="Z10" i="1" s="1"/>
  <c r="J10" i="1" l="1"/>
  <c r="Y10" i="1" s="1"/>
  <c r="AB10" i="1"/>
  <c r="F10" i="1"/>
  <c r="U10" i="1" s="1"/>
  <c r="G10" i="1"/>
  <c r="V10" i="1" s="1"/>
  <c r="H10" i="1"/>
  <c r="W10" i="1" s="1"/>
  <c r="E10" i="1" l="1"/>
  <c r="T10" i="1" s="1"/>
  <c r="Z17" i="1"/>
  <c r="AA17" i="1"/>
  <c r="AB17" i="1"/>
  <c r="Z16" i="1"/>
  <c r="AA16" i="1"/>
  <c r="AB16" i="1"/>
  <c r="Z15" i="1"/>
  <c r="AA15" i="1"/>
  <c r="AB15" i="1"/>
  <c r="U17" i="1"/>
  <c r="V17" i="1"/>
  <c r="W17" i="1"/>
  <c r="X17" i="1"/>
  <c r="U16" i="1"/>
  <c r="V16" i="1"/>
  <c r="W16" i="1"/>
  <c r="X16" i="1"/>
  <c r="U15" i="1"/>
  <c r="V15" i="1"/>
  <c r="W15" i="1"/>
  <c r="P14" i="1"/>
  <c r="Q14" i="1"/>
  <c r="R14" i="1"/>
  <c r="S14" i="1"/>
  <c r="X14" i="1" s="1"/>
  <c r="O16" i="1"/>
  <c r="O17" i="1"/>
  <c r="O15" i="1"/>
  <c r="N14" i="1"/>
  <c r="G14" i="1"/>
  <c r="H14" i="1"/>
  <c r="F14" i="1"/>
  <c r="E15" i="1"/>
  <c r="E16" i="1"/>
  <c r="E17" i="1"/>
  <c r="F19" i="1"/>
  <c r="G19" i="1"/>
  <c r="H19" i="1"/>
  <c r="H18" i="1" s="1"/>
  <c r="H8" i="1" s="1"/>
  <c r="E20" i="1"/>
  <c r="E22" i="1"/>
  <c r="G21" i="1"/>
  <c r="H21" i="1"/>
  <c r="F21" i="1"/>
  <c r="K21" i="1"/>
  <c r="L21" i="1"/>
  <c r="M21" i="1"/>
  <c r="N21" i="1"/>
  <c r="G23" i="1"/>
  <c r="H23" i="1"/>
  <c r="F23" i="1"/>
  <c r="Q25" i="1"/>
  <c r="R25" i="1"/>
  <c r="S25" i="1"/>
  <c r="P25" i="1"/>
  <c r="C11" i="2" s="1"/>
  <c r="L25" i="1"/>
  <c r="M25" i="1"/>
  <c r="N25" i="1"/>
  <c r="K25" i="1"/>
  <c r="G25" i="1"/>
  <c r="H25" i="1"/>
  <c r="E36" i="1"/>
  <c r="T36" i="1" s="1"/>
  <c r="F25" i="1"/>
  <c r="O43" i="1"/>
  <c r="U43" i="1"/>
  <c r="Z43" i="1"/>
  <c r="V43" i="1"/>
  <c r="AA43" i="1"/>
  <c r="Q41" i="1"/>
  <c r="R41" i="1"/>
  <c r="S41" i="1"/>
  <c r="P41" i="1"/>
  <c r="L41" i="1"/>
  <c r="M41" i="1"/>
  <c r="N41" i="1"/>
  <c r="K41" i="1"/>
  <c r="F60" i="1"/>
  <c r="G41" i="1"/>
  <c r="H41" i="1"/>
  <c r="F41" i="1"/>
  <c r="E43" i="1"/>
  <c r="O14" i="1" l="1"/>
  <c r="C9" i="2" s="1"/>
  <c r="J21" i="1"/>
  <c r="G18" i="1"/>
  <c r="G8" i="1" s="1"/>
  <c r="T17" i="1"/>
  <c r="T16" i="1"/>
  <c r="W14" i="1"/>
  <c r="U14" i="1"/>
  <c r="T15" i="1"/>
  <c r="T43" i="1"/>
  <c r="V14" i="1"/>
  <c r="AA14" i="1" s="1"/>
  <c r="E14" i="1"/>
  <c r="O20" i="1"/>
  <c r="O22" i="1"/>
  <c r="O24" i="1"/>
  <c r="P19" i="1"/>
  <c r="Q19" i="1"/>
  <c r="R19" i="1"/>
  <c r="P21" i="1"/>
  <c r="Q21" i="1"/>
  <c r="R21" i="1"/>
  <c r="AB21" i="1" s="1"/>
  <c r="P23" i="1"/>
  <c r="Z23" i="1" s="1"/>
  <c r="Q23" i="1"/>
  <c r="AA23" i="1" s="1"/>
  <c r="R23" i="1"/>
  <c r="S23" i="1"/>
  <c r="S21" i="1"/>
  <c r="X21" i="1" s="1"/>
  <c r="S19" i="1"/>
  <c r="X19" i="1" s="1"/>
  <c r="M14" i="1"/>
  <c r="L14" i="1"/>
  <c r="K14" i="1"/>
  <c r="J27" i="1"/>
  <c r="J16" i="1"/>
  <c r="Y16" i="1" s="1"/>
  <c r="J15" i="1"/>
  <c r="Y15" i="1" s="1"/>
  <c r="J17" i="1"/>
  <c r="Y17" i="1" s="1"/>
  <c r="L19" i="1"/>
  <c r="L18" i="1" s="1"/>
  <c r="K19" i="1"/>
  <c r="J20" i="1"/>
  <c r="N23" i="1"/>
  <c r="M23" i="1"/>
  <c r="W23" i="1" s="1"/>
  <c r="L23" i="1"/>
  <c r="V23" i="1" s="1"/>
  <c r="K23" i="1"/>
  <c r="U23" i="1" s="1"/>
  <c r="J22" i="1"/>
  <c r="T22" i="1" s="1"/>
  <c r="J24" i="1"/>
  <c r="J23" i="1" s="1"/>
  <c r="T14" i="1" l="1"/>
  <c r="D9" i="2" s="1"/>
  <c r="Q18" i="1"/>
  <c r="Y24" i="1"/>
  <c r="Y22" i="1"/>
  <c r="N18" i="1"/>
  <c r="X23" i="1"/>
  <c r="J19" i="1"/>
  <c r="T20" i="1"/>
  <c r="Y20" i="1"/>
  <c r="AB23" i="1"/>
  <c r="AB14" i="1"/>
  <c r="R18" i="1"/>
  <c r="P18" i="1"/>
  <c r="J14" i="1"/>
  <c r="Z14" i="1"/>
  <c r="S18" i="1"/>
  <c r="K18" i="1"/>
  <c r="O23" i="1"/>
  <c r="Y23" i="1" s="1"/>
  <c r="J36" i="1"/>
  <c r="Y36" i="1" s="1"/>
  <c r="J43" i="1"/>
  <c r="Y43" i="1" s="1"/>
  <c r="J54" i="1"/>
  <c r="Y54" i="1" s="1"/>
  <c r="J53" i="1"/>
  <c r="Y53" i="1" s="1"/>
  <c r="N52" i="1"/>
  <c r="L52" i="1"/>
  <c r="AA52" i="1" s="1"/>
  <c r="M52" i="1"/>
  <c r="AB52" i="1" s="1"/>
  <c r="K52" i="1"/>
  <c r="Z52" i="1" s="1"/>
  <c r="J58" i="1"/>
  <c r="Y58" i="1" s="1"/>
  <c r="J57" i="1"/>
  <c r="Y57" i="1" s="1"/>
  <c r="J56" i="1"/>
  <c r="Y56" i="1" s="1"/>
  <c r="N55" i="1"/>
  <c r="L55" i="1"/>
  <c r="AA55" i="1" s="1"/>
  <c r="M55" i="1"/>
  <c r="AB55" i="1" s="1"/>
  <c r="K55" i="1"/>
  <c r="Z55" i="1" s="1"/>
  <c r="X61" i="1"/>
  <c r="Y14" i="1" l="1"/>
  <c r="O18" i="1"/>
  <c r="K51" i="1"/>
  <c r="M51" i="1"/>
  <c r="AB51" i="1" s="1"/>
  <c r="N51" i="1"/>
  <c r="N8" i="1" s="1"/>
  <c r="L51" i="1"/>
  <c r="J52" i="1"/>
  <c r="Y52" i="1" s="1"/>
  <c r="J55" i="1"/>
  <c r="M19" i="1"/>
  <c r="M18" i="1" s="1"/>
  <c r="M8" i="1" s="1"/>
  <c r="E24" i="1"/>
  <c r="T24" i="1" s="1"/>
  <c r="L8" i="1" l="1"/>
  <c r="AA51" i="1"/>
  <c r="J51" i="1"/>
  <c r="Y51" i="1" s="1"/>
  <c r="Y55" i="1"/>
  <c r="K8" i="1"/>
  <c r="Z51" i="1"/>
  <c r="E21" i="1"/>
  <c r="E23" i="1"/>
  <c r="T23" i="1" s="1"/>
  <c r="F18" i="1"/>
  <c r="F8" i="1" s="1"/>
  <c r="E8" i="1" s="1"/>
  <c r="H63" i="1" l="1"/>
  <c r="G63" i="1"/>
  <c r="F63" i="1"/>
  <c r="K63" i="1"/>
  <c r="W26" i="1" l="1"/>
  <c r="V26" i="1"/>
  <c r="U26" i="1"/>
  <c r="V13" i="1"/>
  <c r="U13" i="1"/>
  <c r="U70" i="1" l="1"/>
  <c r="Z70" i="1" s="1"/>
  <c r="V70" i="1"/>
  <c r="AA70" i="1" s="1"/>
  <c r="W70" i="1"/>
  <c r="O70" i="1"/>
  <c r="O61" i="1"/>
  <c r="O50" i="1"/>
  <c r="O48" i="1"/>
  <c r="O47" i="1"/>
  <c r="O45" i="1"/>
  <c r="O42" i="1"/>
  <c r="O33" i="1"/>
  <c r="O34" i="1"/>
  <c r="O35" i="1"/>
  <c r="O37" i="1"/>
  <c r="O38" i="1"/>
  <c r="O39" i="1"/>
  <c r="O40" i="1"/>
  <c r="O29" i="1"/>
  <c r="O30" i="1"/>
  <c r="O31" i="1"/>
  <c r="O32" i="1"/>
  <c r="O28" i="1"/>
  <c r="O21" i="1"/>
  <c r="O19" i="1"/>
  <c r="O13" i="1"/>
  <c r="E70" i="1"/>
  <c r="E65" i="1"/>
  <c r="E66" i="1"/>
  <c r="E67" i="1"/>
  <c r="E64" i="1"/>
  <c r="E61" i="1"/>
  <c r="E50" i="1"/>
  <c r="E48" i="1"/>
  <c r="E47" i="1"/>
  <c r="E45" i="1"/>
  <c r="E40" i="1"/>
  <c r="E32" i="1"/>
  <c r="E33" i="1"/>
  <c r="E35" i="1"/>
  <c r="E37" i="1"/>
  <c r="E38" i="1"/>
  <c r="E39" i="1"/>
  <c r="E27" i="1"/>
  <c r="E28" i="1"/>
  <c r="E29" i="1"/>
  <c r="E30" i="1"/>
  <c r="E31" i="1"/>
  <c r="E26" i="1"/>
  <c r="E19" i="1"/>
  <c r="AB70" i="1"/>
  <c r="S69" i="1"/>
  <c r="I69" i="1"/>
  <c r="I68" i="1" s="1"/>
  <c r="F69" i="1"/>
  <c r="G69" i="1"/>
  <c r="G68" i="1" s="1"/>
  <c r="H69" i="1"/>
  <c r="H68" i="1" s="1"/>
  <c r="I25" i="1"/>
  <c r="X25" i="1" s="1"/>
  <c r="S44" i="1"/>
  <c r="S46" i="1"/>
  <c r="X46" i="1" s="1"/>
  <c r="S49" i="1"/>
  <c r="S60" i="1"/>
  <c r="S63" i="1"/>
  <c r="O65" i="1"/>
  <c r="O66" i="1"/>
  <c r="O67" i="1"/>
  <c r="O64" i="1"/>
  <c r="F62" i="1"/>
  <c r="G62" i="1"/>
  <c r="H62" i="1"/>
  <c r="I63" i="1"/>
  <c r="E63" i="1" s="1"/>
  <c r="I60" i="1"/>
  <c r="I59" i="1" s="1"/>
  <c r="F49" i="1"/>
  <c r="G49" i="1"/>
  <c r="H49" i="1"/>
  <c r="I49" i="1"/>
  <c r="F46" i="1"/>
  <c r="G46" i="1"/>
  <c r="H46" i="1"/>
  <c r="I46" i="1"/>
  <c r="F44" i="1"/>
  <c r="G44" i="1"/>
  <c r="H44" i="1"/>
  <c r="I44" i="1"/>
  <c r="I41" i="1"/>
  <c r="X41" i="1" s="1"/>
  <c r="E42" i="1"/>
  <c r="T40" i="1" l="1"/>
  <c r="X44" i="1"/>
  <c r="X69" i="1"/>
  <c r="T39" i="1"/>
  <c r="T38" i="1"/>
  <c r="X63" i="1"/>
  <c r="T37" i="1"/>
  <c r="X60" i="1"/>
  <c r="T35" i="1"/>
  <c r="E44" i="1"/>
  <c r="E41" i="1"/>
  <c r="E49" i="1"/>
  <c r="E69" i="1"/>
  <c r="F68" i="1"/>
  <c r="E68" i="1" s="1"/>
  <c r="E46" i="1"/>
  <c r="T70" i="1"/>
  <c r="O26" i="1"/>
  <c r="T26" i="1" s="1"/>
  <c r="G60" i="1"/>
  <c r="H60" i="1"/>
  <c r="E13" i="1"/>
  <c r="T13" i="1" s="1"/>
  <c r="E60" i="1" l="1"/>
  <c r="E25" i="1"/>
  <c r="P44" i="1"/>
  <c r="Q44" i="1"/>
  <c r="R44" i="1"/>
  <c r="K44" i="1"/>
  <c r="L44" i="1"/>
  <c r="M44" i="1"/>
  <c r="N44" i="1"/>
  <c r="P46" i="1"/>
  <c r="Q46" i="1"/>
  <c r="R46" i="1"/>
  <c r="K46" i="1"/>
  <c r="L46" i="1"/>
  <c r="M46" i="1"/>
  <c r="N46" i="1"/>
  <c r="P49" i="1"/>
  <c r="Q49" i="1"/>
  <c r="R49" i="1"/>
  <c r="P60" i="1"/>
  <c r="Q60" i="1"/>
  <c r="R60" i="1"/>
  <c r="K49" i="1"/>
  <c r="L49" i="1"/>
  <c r="M49" i="1"/>
  <c r="N49" i="1"/>
  <c r="K60" i="1"/>
  <c r="L60" i="1"/>
  <c r="M60" i="1"/>
  <c r="N60" i="1"/>
  <c r="P63" i="1"/>
  <c r="Q63" i="1"/>
  <c r="R63" i="1"/>
  <c r="L63" i="1"/>
  <c r="M63" i="1"/>
  <c r="N63" i="1"/>
  <c r="P69" i="1"/>
  <c r="Q69" i="1"/>
  <c r="R69" i="1"/>
  <c r="K69" i="1"/>
  <c r="K68" i="1" s="1"/>
  <c r="L69" i="1"/>
  <c r="M69" i="1"/>
  <c r="N69" i="1"/>
  <c r="O69" i="1" l="1"/>
  <c r="C22" i="2" s="1"/>
  <c r="O49" i="1"/>
  <c r="C15" i="2" s="1"/>
  <c r="O60" i="1"/>
  <c r="C18" i="2" s="1"/>
  <c r="O41" i="1"/>
  <c r="C12" i="2" s="1"/>
  <c r="O44" i="1"/>
  <c r="O63" i="1"/>
  <c r="C20" i="2" s="1"/>
  <c r="O46" i="1"/>
  <c r="C14" i="2" s="1"/>
  <c r="O25" i="1"/>
  <c r="J69" i="1"/>
  <c r="C13" i="2" l="1"/>
  <c r="T44" i="1"/>
  <c r="D13" i="2" s="1"/>
  <c r="T25" i="1"/>
  <c r="D11" i="2" s="1"/>
  <c r="AB9" i="1"/>
  <c r="AB13" i="1"/>
  <c r="AB19" i="1"/>
  <c r="AB26" i="1"/>
  <c r="AB27" i="1"/>
  <c r="AB28" i="1"/>
  <c r="AB29" i="1"/>
  <c r="AB30" i="1"/>
  <c r="AB31" i="1"/>
  <c r="AB32" i="1"/>
  <c r="AB33" i="1"/>
  <c r="AB34" i="1"/>
  <c r="AB35" i="1"/>
  <c r="AB37" i="1"/>
  <c r="AB38" i="1"/>
  <c r="AB39" i="1"/>
  <c r="AB40" i="1"/>
  <c r="AB42" i="1"/>
  <c r="AB45" i="1"/>
  <c r="AB47" i="1"/>
  <c r="AB48" i="1"/>
  <c r="AB50" i="1"/>
  <c r="AB61" i="1"/>
  <c r="AB64" i="1"/>
  <c r="AB65" i="1"/>
  <c r="AB66" i="1"/>
  <c r="AB67" i="1"/>
  <c r="AA9" i="1"/>
  <c r="AA13" i="1"/>
  <c r="AA19" i="1"/>
  <c r="AA21" i="1"/>
  <c r="AA26" i="1"/>
  <c r="AA27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2" i="1"/>
  <c r="AA45" i="1"/>
  <c r="AA47" i="1"/>
  <c r="AA48" i="1"/>
  <c r="AA50" i="1"/>
  <c r="AA61" i="1"/>
  <c r="AA64" i="1"/>
  <c r="AA65" i="1"/>
  <c r="AA66" i="1"/>
  <c r="AA67" i="1"/>
  <c r="Z9" i="1"/>
  <c r="Z13" i="1"/>
  <c r="Z19" i="1"/>
  <c r="Z21" i="1"/>
  <c r="Z26" i="1"/>
  <c r="Z27" i="1"/>
  <c r="Z28" i="1"/>
  <c r="Z29" i="1"/>
  <c r="Z30" i="1"/>
  <c r="Z31" i="1"/>
  <c r="Z32" i="1"/>
  <c r="Z33" i="1"/>
  <c r="Z34" i="1"/>
  <c r="Z35" i="1"/>
  <c r="Z37" i="1"/>
  <c r="Z38" i="1"/>
  <c r="Z39" i="1"/>
  <c r="Z40" i="1"/>
  <c r="Z42" i="1"/>
  <c r="Z45" i="1"/>
  <c r="Z47" i="1"/>
  <c r="Z48" i="1"/>
  <c r="Z50" i="1"/>
  <c r="Z61" i="1"/>
  <c r="Z64" i="1"/>
  <c r="Z65" i="1"/>
  <c r="Z66" i="1"/>
  <c r="Z67" i="1"/>
  <c r="W61" i="1"/>
  <c r="W64" i="1"/>
  <c r="W65" i="1"/>
  <c r="W66" i="1"/>
  <c r="W67" i="1"/>
  <c r="V61" i="1"/>
  <c r="V64" i="1"/>
  <c r="V65" i="1"/>
  <c r="V66" i="1"/>
  <c r="V67" i="1"/>
  <c r="U61" i="1"/>
  <c r="U64" i="1"/>
  <c r="U65" i="1"/>
  <c r="U66" i="1"/>
  <c r="U67" i="1"/>
  <c r="U50" i="1"/>
  <c r="V50" i="1"/>
  <c r="W50" i="1"/>
  <c r="U48" i="1"/>
  <c r="V48" i="1"/>
  <c r="W48" i="1"/>
  <c r="U47" i="1"/>
  <c r="V47" i="1"/>
  <c r="W47" i="1"/>
  <c r="W39" i="1"/>
  <c r="W40" i="1"/>
  <c r="W42" i="1"/>
  <c r="W45" i="1"/>
  <c r="V39" i="1"/>
  <c r="V40" i="1"/>
  <c r="V42" i="1"/>
  <c r="V45" i="1"/>
  <c r="U40" i="1"/>
  <c r="U42" i="1"/>
  <c r="U45" i="1"/>
  <c r="W28" i="1"/>
  <c r="V28" i="1"/>
  <c r="U28" i="1"/>
  <c r="U27" i="1"/>
  <c r="V27" i="1"/>
  <c r="W27" i="1"/>
  <c r="U21" i="1"/>
  <c r="V21" i="1"/>
  <c r="W21" i="1"/>
  <c r="U19" i="1"/>
  <c r="V19" i="1"/>
  <c r="W19" i="1"/>
  <c r="W13" i="1"/>
  <c r="X13" i="1"/>
  <c r="T19" i="1"/>
  <c r="T21" i="1"/>
  <c r="T27" i="1"/>
  <c r="T28" i="1"/>
  <c r="T42" i="1"/>
  <c r="T45" i="1"/>
  <c r="T47" i="1"/>
  <c r="T48" i="1"/>
  <c r="T50" i="1"/>
  <c r="T61" i="1"/>
  <c r="D18" i="2" s="1"/>
  <c r="T64" i="1"/>
  <c r="T65" i="1"/>
  <c r="T66" i="1"/>
  <c r="T67" i="1"/>
  <c r="V38" i="1"/>
  <c r="W38" i="1"/>
  <c r="V37" i="1"/>
  <c r="W37" i="1"/>
  <c r="V35" i="1"/>
  <c r="W35" i="1"/>
  <c r="U34" i="1"/>
  <c r="V34" i="1"/>
  <c r="W34" i="1"/>
  <c r="U33" i="1"/>
  <c r="V33" i="1"/>
  <c r="W33" i="1"/>
  <c r="U32" i="1"/>
  <c r="V32" i="1"/>
  <c r="W32" i="1"/>
  <c r="U31" i="1"/>
  <c r="V31" i="1"/>
  <c r="W31" i="1"/>
  <c r="U30" i="1"/>
  <c r="V30" i="1"/>
  <c r="W30" i="1"/>
  <c r="T30" i="1"/>
  <c r="T31" i="1"/>
  <c r="T32" i="1"/>
  <c r="T33" i="1"/>
  <c r="T34" i="1"/>
  <c r="U29" i="1"/>
  <c r="V29" i="1"/>
  <c r="W29" i="1"/>
  <c r="T29" i="1"/>
  <c r="J9" i="1" l="1"/>
  <c r="Y9" i="1" s="1"/>
  <c r="J13" i="1"/>
  <c r="Y13" i="1" s="1"/>
  <c r="Y19" i="1"/>
  <c r="Y21" i="1"/>
  <c r="J26" i="1"/>
  <c r="Y26" i="1" s="1"/>
  <c r="Y27" i="1"/>
  <c r="J28" i="1"/>
  <c r="Y28" i="1" s="1"/>
  <c r="J29" i="1"/>
  <c r="Y29" i="1" s="1"/>
  <c r="J30" i="1"/>
  <c r="Y30" i="1" s="1"/>
  <c r="J31" i="1"/>
  <c r="Y31" i="1" s="1"/>
  <c r="J32" i="1"/>
  <c r="Y32" i="1" s="1"/>
  <c r="J33" i="1"/>
  <c r="Y33" i="1" s="1"/>
  <c r="J34" i="1"/>
  <c r="Y34" i="1" s="1"/>
  <c r="J35" i="1"/>
  <c r="Y35" i="1" s="1"/>
  <c r="J37" i="1"/>
  <c r="Y37" i="1" s="1"/>
  <c r="J38" i="1"/>
  <c r="Y38" i="1" s="1"/>
  <c r="J39" i="1"/>
  <c r="Y39" i="1" s="1"/>
  <c r="J40" i="1"/>
  <c r="Y40" i="1" s="1"/>
  <c r="J42" i="1"/>
  <c r="Y42" i="1" s="1"/>
  <c r="J45" i="1"/>
  <c r="Y45" i="1" s="1"/>
  <c r="J47" i="1"/>
  <c r="Y47" i="1" s="1"/>
  <c r="J48" i="1"/>
  <c r="Y48" i="1" s="1"/>
  <c r="J50" i="1"/>
  <c r="Y50" i="1" s="1"/>
  <c r="J61" i="1"/>
  <c r="Y61" i="1" s="1"/>
  <c r="J64" i="1"/>
  <c r="Y64" i="1" s="1"/>
  <c r="J65" i="1"/>
  <c r="Y65" i="1" s="1"/>
  <c r="J66" i="1"/>
  <c r="Y66" i="1" s="1"/>
  <c r="J67" i="1"/>
  <c r="Y67" i="1" s="1"/>
  <c r="J70" i="1"/>
  <c r="Y70" i="1" s="1"/>
  <c r="F12" i="1" l="1"/>
  <c r="G12" i="1"/>
  <c r="H12" i="1"/>
  <c r="I12" i="1"/>
  <c r="K11" i="1"/>
  <c r="L12" i="1"/>
  <c r="M12" i="1"/>
  <c r="N12" i="1"/>
  <c r="P12" i="1"/>
  <c r="P11" i="1" s="1"/>
  <c r="Q12" i="1"/>
  <c r="Q11" i="1" s="1"/>
  <c r="R12" i="1"/>
  <c r="R11" i="1" s="1"/>
  <c r="S12" i="1"/>
  <c r="S11" i="1" s="1"/>
  <c r="I18" i="1"/>
  <c r="S8" i="1"/>
  <c r="F59" i="1"/>
  <c r="G59" i="1"/>
  <c r="H59" i="1"/>
  <c r="L59" i="1"/>
  <c r="M59" i="1"/>
  <c r="N59" i="1"/>
  <c r="S59" i="1"/>
  <c r="X59" i="1" s="1"/>
  <c r="E59" i="1"/>
  <c r="L68" i="1"/>
  <c r="M68" i="1"/>
  <c r="N68" i="1"/>
  <c r="S68" i="1"/>
  <c r="X68" i="1" s="1"/>
  <c r="I8" i="1" l="1"/>
  <c r="X8" i="1" s="1"/>
  <c r="X18" i="1"/>
  <c r="M7" i="1"/>
  <c r="M11" i="1"/>
  <c r="N7" i="1"/>
  <c r="N11" i="1"/>
  <c r="H7" i="1"/>
  <c r="H11" i="1"/>
  <c r="G7" i="1"/>
  <c r="G11" i="1"/>
  <c r="L7" i="1"/>
  <c r="L11" i="1"/>
  <c r="F7" i="1"/>
  <c r="F6" i="1" s="1"/>
  <c r="F11" i="1"/>
  <c r="K7" i="1"/>
  <c r="AB18" i="1"/>
  <c r="I7" i="1"/>
  <c r="I6" i="1" s="1"/>
  <c r="I11" i="1"/>
  <c r="X11" i="1" s="1"/>
  <c r="E12" i="1"/>
  <c r="O12" i="1"/>
  <c r="U12" i="1"/>
  <c r="E18" i="1"/>
  <c r="W12" i="1"/>
  <c r="V12" i="1"/>
  <c r="AA12" i="1"/>
  <c r="R68" i="1"/>
  <c r="AB69" i="1"/>
  <c r="W69" i="1"/>
  <c r="Q68" i="1"/>
  <c r="V69" i="1"/>
  <c r="AA69" i="1"/>
  <c r="Z18" i="1"/>
  <c r="AB12" i="1"/>
  <c r="P68" i="1"/>
  <c r="U68" i="1" s="1"/>
  <c r="U69" i="1"/>
  <c r="Z12" i="1"/>
  <c r="AA18" i="1"/>
  <c r="U46" i="1"/>
  <c r="W25" i="1"/>
  <c r="T46" i="1"/>
  <c r="D14" i="2" s="1"/>
  <c r="T41" i="1"/>
  <c r="D12" i="2" s="1"/>
  <c r="V25" i="1"/>
  <c r="O8" i="1"/>
  <c r="U41" i="1"/>
  <c r="P8" i="1"/>
  <c r="U8" i="1" s="1"/>
  <c r="U18" i="1"/>
  <c r="U44" i="1"/>
  <c r="U25" i="1"/>
  <c r="R8" i="1"/>
  <c r="W18" i="1"/>
  <c r="U49" i="1"/>
  <c r="X49" i="1"/>
  <c r="T49" i="1"/>
  <c r="D15" i="2" s="1"/>
  <c r="V46" i="1"/>
  <c r="Q8" i="1"/>
  <c r="V18" i="1"/>
  <c r="X12" i="1"/>
  <c r="J12" i="1"/>
  <c r="J18" i="1"/>
  <c r="M62" i="1"/>
  <c r="I62" i="1"/>
  <c r="E62" i="1" s="1"/>
  <c r="S62" i="1"/>
  <c r="X62" i="1" s="1"/>
  <c r="N62" i="1"/>
  <c r="E7" i="1" l="1"/>
  <c r="C8" i="2"/>
  <c r="O11" i="1"/>
  <c r="C7" i="2" s="1"/>
  <c r="T12" i="1"/>
  <c r="D8" i="2" s="1"/>
  <c r="G6" i="1"/>
  <c r="Y12" i="1"/>
  <c r="Y18" i="1"/>
  <c r="D10" i="2" s="1"/>
  <c r="V8" i="1"/>
  <c r="T18" i="1"/>
  <c r="C10" i="2" s="1"/>
  <c r="E11" i="1"/>
  <c r="T8" i="1"/>
  <c r="O68" i="1"/>
  <c r="C21" i="2" s="1"/>
  <c r="AA25" i="1"/>
  <c r="Z63" i="1"/>
  <c r="J25" i="1"/>
  <c r="Y25" i="1" s="1"/>
  <c r="V44" i="1"/>
  <c r="AA44" i="1"/>
  <c r="U11" i="1"/>
  <c r="R62" i="1"/>
  <c r="W63" i="1"/>
  <c r="AB63" i="1"/>
  <c r="P62" i="1"/>
  <c r="U62" i="1" s="1"/>
  <c r="U63" i="1"/>
  <c r="AA46" i="1"/>
  <c r="AA8" i="1"/>
  <c r="V49" i="1"/>
  <c r="AA49" i="1"/>
  <c r="P59" i="1"/>
  <c r="U59" i="1" s="1"/>
  <c r="U60" i="1"/>
  <c r="Q59" i="1"/>
  <c r="V60" i="1"/>
  <c r="AA60" i="1"/>
  <c r="W49" i="1"/>
  <c r="AB49" i="1"/>
  <c r="AB11" i="1"/>
  <c r="Q62" i="1"/>
  <c r="V62" i="1" s="1"/>
  <c r="V63" i="1"/>
  <c r="W46" i="1"/>
  <c r="AB46" i="1"/>
  <c r="V11" i="1"/>
  <c r="V41" i="1"/>
  <c r="AA41" i="1"/>
  <c r="W8" i="1"/>
  <c r="AB8" i="1"/>
  <c r="W41" i="1"/>
  <c r="AB41" i="1"/>
  <c r="W44" i="1"/>
  <c r="AB44" i="1"/>
  <c r="Z25" i="1"/>
  <c r="AB25" i="1"/>
  <c r="R59" i="1"/>
  <c r="W60" i="1"/>
  <c r="AB60" i="1"/>
  <c r="AA68" i="1"/>
  <c r="V68" i="1"/>
  <c r="W68" i="1"/>
  <c r="AB68" i="1"/>
  <c r="J8" i="1"/>
  <c r="Y8" i="1" s="1"/>
  <c r="Z8" i="1"/>
  <c r="J41" i="1"/>
  <c r="Y41" i="1" s="1"/>
  <c r="Z41" i="1"/>
  <c r="J44" i="1"/>
  <c r="Y44" i="1" s="1"/>
  <c r="Z44" i="1"/>
  <c r="J46" i="1"/>
  <c r="Y46" i="1" s="1"/>
  <c r="Z46" i="1"/>
  <c r="J49" i="1"/>
  <c r="Y49" i="1" s="1"/>
  <c r="Z49" i="1"/>
  <c r="J60" i="1"/>
  <c r="Y60" i="1" s="1"/>
  <c r="Z60" i="1"/>
  <c r="L62" i="1"/>
  <c r="AA63" i="1"/>
  <c r="Y69" i="1"/>
  <c r="Z69" i="1"/>
  <c r="O62" i="1"/>
  <c r="C19" i="2" s="1"/>
  <c r="T63" i="1"/>
  <c r="K62" i="1"/>
  <c r="J63" i="1"/>
  <c r="Y63" i="1" s="1"/>
  <c r="T69" i="1"/>
  <c r="O59" i="1"/>
  <c r="C17" i="2" s="1"/>
  <c r="T60" i="1"/>
  <c r="L6" i="1"/>
  <c r="Q7" i="1"/>
  <c r="Q6" i="1" s="1"/>
  <c r="S7" i="1"/>
  <c r="R7" i="1"/>
  <c r="R6" i="1" s="1"/>
  <c r="P7" i="1"/>
  <c r="P6" i="1" s="1"/>
  <c r="M6" i="1"/>
  <c r="K59" i="1"/>
  <c r="K6" i="1"/>
  <c r="H6" i="1"/>
  <c r="E6" i="1"/>
  <c r="O7" i="1"/>
  <c r="O6" i="1" s="1"/>
  <c r="N6" i="1"/>
  <c r="T68" i="1" l="1"/>
  <c r="D20" i="2"/>
  <c r="D19" i="2"/>
  <c r="S6" i="1"/>
  <c r="X7" i="1"/>
  <c r="X6" i="1" s="1"/>
  <c r="T62" i="1"/>
  <c r="AA62" i="1"/>
  <c r="T59" i="1"/>
  <c r="D17" i="2" s="1"/>
  <c r="T11" i="1"/>
  <c r="D7" i="2" s="1"/>
  <c r="AA59" i="1"/>
  <c r="V59" i="1"/>
  <c r="W62" i="1"/>
  <c r="AB62" i="1"/>
  <c r="W11" i="1"/>
  <c r="W59" i="1"/>
  <c r="AB59" i="1"/>
  <c r="AA11" i="1"/>
  <c r="AB7" i="1"/>
  <c r="AB6" i="1" s="1"/>
  <c r="J11" i="1"/>
  <c r="Y11" i="1" s="1"/>
  <c r="Z11" i="1"/>
  <c r="J59" i="1"/>
  <c r="Y59" i="1" s="1"/>
  <c r="Z59" i="1"/>
  <c r="J62" i="1"/>
  <c r="Y62" i="1" s="1"/>
  <c r="Z62" i="1"/>
  <c r="AA7" i="1"/>
  <c r="AA6" i="1" s="1"/>
  <c r="J68" i="1"/>
  <c r="Y68" i="1" s="1"/>
  <c r="Z68" i="1"/>
  <c r="Z7" i="1"/>
  <c r="Z6" i="1" s="1"/>
  <c r="U7" i="1"/>
  <c r="U6" i="1" s="1"/>
  <c r="T7" i="1"/>
  <c r="T6" i="1" s="1"/>
  <c r="W7" i="1"/>
  <c r="W6" i="1" s="1"/>
  <c r="V7" i="1"/>
  <c r="V6" i="1" s="1"/>
  <c r="J7" i="1"/>
  <c r="D21" i="2" l="1"/>
  <c r="D22" i="2"/>
  <c r="Y7" i="1"/>
  <c r="Y6" i="1" s="1"/>
  <c r="J6" i="1"/>
  <c r="D6" i="2"/>
  <c r="C6" i="2"/>
</calcChain>
</file>

<file path=xl/sharedStrings.xml><?xml version="1.0" encoding="utf-8"?>
<sst xmlns="http://schemas.openxmlformats.org/spreadsheetml/2006/main" count="225" uniqueCount="153">
  <si>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</si>
  <si>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</si>
  <si>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</si>
  <si>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</si>
  <si>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</si>
  <si>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</si>
  <si>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</si>
  <si>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</si>
  <si>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</si>
  <si>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</si>
  <si>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</si>
  <si>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</si>
  <si>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</si>
  <si>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</si>
  <si>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</si>
  <si>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</si>
  <si>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</si>
  <si>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</si>
  <si>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</si>
  <si>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</si>
  <si>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</si>
  <si>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</si>
  <si>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</si>
  <si>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</si>
  <si>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</si>
  <si>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</si>
  <si>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</si>
  <si>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</si>
  <si>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</si>
  <si>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</si>
  <si>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</si>
  <si>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</si>
  <si>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</si>
  <si>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</si>
  <si>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</si>
  <si>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</si>
  <si>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</si>
  <si>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</si>
  <si>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</si>
  <si>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</si>
  <si>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</si>
  <si>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</si>
  <si>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</si>
  <si>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</si>
  <si>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</si>
  <si>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</si>
  <si>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</si>
  <si>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</si>
  <si>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</si>
  <si>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</si>
  <si>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</si>
  <si>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</si>
  <si>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</si>
  <si>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</si>
  <si>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</si>
  <si>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</si>
  <si>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</si>
  <si>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</si>
  <si>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</si>
  <si>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</si>
  <si>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</si>
  <si>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</si>
  <si>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</si>
  <si>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</si>
  <si>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</si>
  <si>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</si>
  <si>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</si>
  <si>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</si>
  <si>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</si>
  <si>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</si>
  <si>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</si>
  <si>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</si>
  <si>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</si>
  <si>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</si>
  <si>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</si>
  <si>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</si>
  <si>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</si>
  <si>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</si>
  <si>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</si>
  <si>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</si>
  <si>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</si>
  <si>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</si>
  <si>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</si>
  <si>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</si>
  <si>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</si>
  <si>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</si>
  <si>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</si>
  <si>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</si>
  <si>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</si>
  <si>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</si>
  <si>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</si>
  <si>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</si>
  <si>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</si>
  <si>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</si>
  <si>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</si>
  <si>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</si>
  <si>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</si>
  <si>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</si>
  <si>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ПЛАН на 1 квартал (рублей)</t>
  </si>
  <si>
    <t>Ответственный исполнитель/</t>
  </si>
  <si>
    <t>соисполнитель</t>
  </si>
  <si>
    <t>Объем финансового обеспечения по годам реализации, тыс. рублей</t>
  </si>
  <si>
    <t>Причины низкого исполнения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</si>
  <si>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</si>
  <si>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</si>
  <si>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</si>
  <si>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</si>
  <si>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</si>
  <si>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</si>
  <si>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</si>
  <si>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</si>
  <si>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</si>
  <si>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</si>
  <si>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</si>
  <si>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</si>
  <si>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</si>
  <si>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</si>
  <si>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Ожидаемое исполнение за 1 квартал 2024 года - 100%</t>
  </si>
  <si>
    <t>Структурный элемент »Комплекс процессных мероприятий «Развитие материально-технической базы образовательных органзаций» (всего), в том числе:</t>
  </si>
  <si>
    <t>Строительство и реконструкция объектов муниципальной собственности</t>
  </si>
  <si>
    <t>02 4 18 42110</t>
  </si>
  <si>
    <t>02 4 18 99990</t>
  </si>
  <si>
    <t>План на 2025 год (рублей)</t>
  </si>
  <si>
    <t>% исполнения к плану на 1 квартал 2025 года (рублей)</t>
  </si>
  <si>
    <t>% исполнения к плану на 2025 года (рублей)</t>
  </si>
  <si>
    <t>КФКиС</t>
  </si>
  <si>
    <t>Региональный проект «Педагоги и наставники»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</si>
  <si>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муниципального образования, за счет средств бюджета автономного округа, за счет средств федерального бюджета»</t>
  </si>
  <si>
    <t>021Ю653030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</si>
  <si>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за счет средств федерального бюджета</t>
  </si>
  <si>
    <t>024Ю650500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</si>
  <si>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 за счет средств федерального бюджета</t>
  </si>
  <si>
    <t>02 5 01 42110</t>
  </si>
  <si>
    <t>02 4 11 84306</t>
  </si>
  <si>
    <t>Осуществление переданных полномочий на обеспечение государственных гарантий на обеспечение дополнительного образования детей в муниципальных общеобразовательных организациях за счет средств бюджета автономного округа</t>
  </si>
  <si>
    <t>ДО и КФКиС</t>
  </si>
  <si>
    <t>"Детский сад на 300 мест в 16 микрорайоне г.Нефтеюганска"</t>
  </si>
  <si>
    <t>«Здание средней школы №4» (устройство теплового перехода)»</t>
  </si>
  <si>
    <t>«Универсальное спортивное плоскостное сооружение», расположенное по адресу: г.Нефтеюганск, микрорайон 8, территория МБОУ «СОШ № 6»</t>
  </si>
  <si>
    <t>"МБДОУ "Детский сад №5 "Ивушка" (фасад), расположенного по адресу: г.Нефтеюганск, мкр-н 8, здание № 26"</t>
  </si>
  <si>
    <t>"Помещение нежилое, расположенное по адресу: Ханты-Мансийский автономный округ–Югра, г.Нефтеюганск, мкр-н 14, строение 20/1" (капитальный ремонт)"</t>
  </si>
  <si>
    <t>Осуществление закупок подрядных работ по инженерным изысканиям и по подготовке проектной документации по объекту «Капитальный ремонт нежилых помещений, расположенных по адресу город Нефтеюганск, микрорайон 16а, здание 84, пом. 1 и 2</t>
  </si>
  <si>
    <t>021Ю651790</t>
  </si>
  <si>
    <t>Ожидаемое исполнение за 1 квартал 2025 года - 100%</t>
  </si>
  <si>
    <t>Бюджетные ассигнования запланированы на 2, 4 кварталы 2025 года</t>
  </si>
  <si>
    <t>Бюджетные ассигнования запланированы на 2 квартал 2025 года</t>
  </si>
  <si>
    <t>Структурный элемент »Комплекс процессных мероприятий «Развитие материально-технической базы образовательных органзаций»</t>
  </si>
  <si>
    <t>09.10.2024 с ООО "СТРОЙХОМ" на сумму 481 456 835,44 заключен контракт на выполнение смр со сроком выполнения работ 11 месяцев (330 календарных дней) - 04.09.2024.</t>
  </si>
  <si>
    <t>Бюджетные ассигнования запланированы на 4 квартал 2025 года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</si>
  <si>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</t>
  </si>
  <si>
    <t>Освоение на 28.02.2025 года (рублей)</t>
  </si>
  <si>
    <t>02416S2050</t>
  </si>
  <si>
    <t>Исполнение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</si>
</sst>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#,##0.000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8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4" fillId="8" borderId="1" xfId="0" applyNumberFormat="1" applyFont="1" applyFill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16" fillId="8" borderId="1" xfId="0" applyNumberFormat="1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vertical="center" wrapText="1"/>
    </xf>
    <xf numFmtId="4" fontId="8" fillId="9" borderId="1" xfId="0" applyNumberFormat="1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vertical="center" wrapText="1"/>
    </xf>
    <xf numFmtId="4" fontId="5" fillId="9" borderId="1" xfId="0" applyNumberFormat="1" applyFont="1" applyFill="1" applyBorder="1" applyAlignment="1">
      <alignment vertical="center"/>
    </xf>
    <xf numFmtId="49" fontId="5" fillId="9" borderId="1" xfId="0" applyNumberFormat="1" applyFont="1" applyFill="1" applyBorder="1" applyAlignment="1">
      <alignment vertical="center" wrapText="1"/>
    </xf>
    <xf numFmtId="0" fontId="2" fillId="9" borderId="11" xfId="0" applyFont="1" applyFill="1" applyBorder="1" applyAlignment="1">
      <alignment vertical="center" wrapText="1"/>
    </xf>
    <xf numFmtId="49" fontId="5" fillId="9" borderId="1" xfId="0" applyNumberFormat="1" applyFont="1" applyFill="1" applyBorder="1" applyAlignment="1">
      <alignment vertical="center"/>
    </xf>
    <xf numFmtId="0" fontId="3" fillId="9" borderId="1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 indent="1"/>
    </xf>
    <xf numFmtId="0" fontId="8" fillId="9" borderId="1" xfId="0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vertical="center" wrapText="1"/>
    </xf>
    <xf numFmtId="49" fontId="8" fillId="9" borderId="1" xfId="0" applyNumberFormat="1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abSelected="1" view="pageBreakPreview" topLeftCell="B1" zoomScaleNormal="100" zoomScaleSheetLayoutView="100" workbookViewId="0">
      <pane xSplit="3" ySplit="5" topLeftCell="E58" activePane="bottomRight" state="frozen"/>
      <selection activeCell="B1" sqref="B1"/>
      <selection pane="topRight" activeCell="E1" sqref="E1"/>
      <selection pane="bottomLeft" activeCell="B6" sqref="B6"/>
      <selection pane="bottomRight" activeCell="L17" sqref="L17"/>
    </sheetView>
  </sheetViews>
  <sheetFormatPr defaultRowHeight="11.25" x14ac:dyDescent="0.25"/>
  <cols>
    <col min="1" max="1" width="5.85546875" style="38" customWidth="1"/>
    <col min="2" max="2" width="11.5703125" style="38" customWidth="1"/>
    <col min="3" max="3" width="50.42578125" style="40" customWidth="1"/>
    <col min="4" max="4" width="12.85546875" style="86" customWidth="1"/>
    <col min="5" max="5" width="15.42578125" style="39" customWidth="1"/>
    <col min="6" max="6" width="14.5703125" style="40" customWidth="1"/>
    <col min="7" max="7" width="13.85546875" style="40" customWidth="1"/>
    <col min="8" max="8" width="12.42578125" style="40" customWidth="1"/>
    <col min="9" max="9" width="11.42578125" style="38" customWidth="1"/>
    <col min="10" max="10" width="15" style="39" customWidth="1"/>
    <col min="11" max="11" width="13.85546875" style="40" customWidth="1"/>
    <col min="12" max="12" width="14.5703125" style="40" customWidth="1"/>
    <col min="13" max="13" width="13.140625" style="40" customWidth="1"/>
    <col min="14" max="14" width="12.42578125" style="40" customWidth="1"/>
    <col min="15" max="15" width="13.7109375" style="39" customWidth="1"/>
    <col min="16" max="16" width="12.85546875" style="40" customWidth="1"/>
    <col min="17" max="17" width="14.28515625" style="40" customWidth="1"/>
    <col min="18" max="18" width="15" style="40" customWidth="1"/>
    <col min="19" max="19" width="12.7109375" style="40" customWidth="1"/>
    <col min="20" max="20" width="11.42578125" style="39" customWidth="1"/>
    <col min="21" max="22" width="9.140625" style="40"/>
    <col min="23" max="23" width="9.7109375" style="40" customWidth="1"/>
    <col min="24" max="24" width="11" style="40" customWidth="1"/>
    <col min="25" max="25" width="9.140625" style="39"/>
    <col min="26" max="27" width="9.140625" style="40"/>
    <col min="28" max="28" width="10" style="40" customWidth="1"/>
    <col min="29" max="29" width="12.28515625" style="40" hidden="1" customWidth="1"/>
    <col min="30" max="16384" width="9.140625" style="40"/>
  </cols>
  <sheetData>
    <row r="1" spans="1:29" ht="23.25" customHeight="1" x14ac:dyDescent="0.25">
      <c r="A1" s="16"/>
      <c r="B1" s="41"/>
      <c r="C1" s="145" t="s">
        <v>80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9" ht="12.75" customHeight="1" x14ac:dyDescent="0.25">
      <c r="A2" s="153" t="s">
        <v>82</v>
      </c>
      <c r="B2" s="150" t="s">
        <v>6</v>
      </c>
      <c r="C2" s="147" t="s">
        <v>69</v>
      </c>
      <c r="D2" s="147" t="s">
        <v>64</v>
      </c>
      <c r="E2" s="139" t="s">
        <v>98</v>
      </c>
      <c r="F2" s="140"/>
      <c r="G2" s="140"/>
      <c r="H2" s="140"/>
      <c r="I2" s="141"/>
      <c r="J2" s="139" t="s">
        <v>122</v>
      </c>
      <c r="K2" s="140"/>
      <c r="L2" s="140"/>
      <c r="M2" s="140"/>
      <c r="N2" s="141"/>
      <c r="O2" s="139" t="s">
        <v>150</v>
      </c>
      <c r="P2" s="140"/>
      <c r="Q2" s="140"/>
      <c r="R2" s="140"/>
      <c r="S2" s="141"/>
      <c r="T2" s="139" t="s">
        <v>123</v>
      </c>
      <c r="U2" s="140"/>
      <c r="V2" s="140"/>
      <c r="W2" s="140"/>
      <c r="X2" s="141"/>
      <c r="Y2" s="139" t="s">
        <v>124</v>
      </c>
      <c r="Z2" s="140"/>
      <c r="AA2" s="140"/>
      <c r="AB2" s="140"/>
      <c r="AC2" s="141"/>
    </row>
    <row r="3" spans="1:29" ht="12.75" customHeight="1" x14ac:dyDescent="0.25">
      <c r="A3" s="154"/>
      <c r="B3" s="151"/>
      <c r="C3" s="148"/>
      <c r="D3" s="149"/>
      <c r="E3" s="142"/>
      <c r="F3" s="143"/>
      <c r="G3" s="143"/>
      <c r="H3" s="143"/>
      <c r="I3" s="144"/>
      <c r="J3" s="142"/>
      <c r="K3" s="143"/>
      <c r="L3" s="143"/>
      <c r="M3" s="143"/>
      <c r="N3" s="144"/>
      <c r="O3" s="142"/>
      <c r="P3" s="143"/>
      <c r="Q3" s="143"/>
      <c r="R3" s="143"/>
      <c r="S3" s="144"/>
      <c r="T3" s="142"/>
      <c r="U3" s="143"/>
      <c r="V3" s="143"/>
      <c r="W3" s="143"/>
      <c r="X3" s="144"/>
      <c r="Y3" s="142"/>
      <c r="Z3" s="143"/>
      <c r="AA3" s="143"/>
      <c r="AB3" s="143"/>
      <c r="AC3" s="144"/>
    </row>
    <row r="4" spans="1:29" ht="22.5" x14ac:dyDescent="0.25">
      <c r="A4" s="155"/>
      <c r="B4" s="152"/>
      <c r="C4" s="149"/>
      <c r="D4" s="6" t="s">
        <v>81</v>
      </c>
      <c r="E4" s="6" t="s">
        <v>0</v>
      </c>
      <c r="F4" s="7" t="s">
        <v>1</v>
      </c>
      <c r="G4" s="7" t="s">
        <v>4</v>
      </c>
      <c r="H4" s="2" t="s">
        <v>3</v>
      </c>
      <c r="I4" s="2" t="s">
        <v>2</v>
      </c>
      <c r="J4" s="6" t="s">
        <v>0</v>
      </c>
      <c r="K4" s="7" t="s">
        <v>1</v>
      </c>
      <c r="L4" s="7" t="s">
        <v>4</v>
      </c>
      <c r="M4" s="7" t="s">
        <v>3</v>
      </c>
      <c r="N4" s="7" t="s">
        <v>2</v>
      </c>
      <c r="O4" s="6" t="s">
        <v>0</v>
      </c>
      <c r="P4" s="2" t="s">
        <v>1</v>
      </c>
      <c r="Q4" s="2" t="s">
        <v>4</v>
      </c>
      <c r="R4" s="2" t="s">
        <v>3</v>
      </c>
      <c r="S4" s="2" t="s">
        <v>2</v>
      </c>
      <c r="T4" s="6" t="s">
        <v>0</v>
      </c>
      <c r="U4" s="2" t="s">
        <v>1</v>
      </c>
      <c r="V4" s="2" t="s">
        <v>4</v>
      </c>
      <c r="W4" s="2" t="s">
        <v>3</v>
      </c>
      <c r="X4" s="2" t="s">
        <v>2</v>
      </c>
      <c r="Y4" s="6" t="s">
        <v>0</v>
      </c>
      <c r="Z4" s="2" t="s">
        <v>1</v>
      </c>
      <c r="AA4" s="2" t="s">
        <v>4</v>
      </c>
      <c r="AB4" s="2" t="s">
        <v>3</v>
      </c>
      <c r="AC4" s="2" t="s">
        <v>2</v>
      </c>
    </row>
    <row r="5" spans="1:29" ht="13.5" customHeight="1" x14ac:dyDescent="0.25">
      <c r="A5" s="18">
        <v>1</v>
      </c>
      <c r="B5" s="17">
        <v>2</v>
      </c>
      <c r="C5" s="17">
        <v>3</v>
      </c>
      <c r="D5" s="81">
        <v>4</v>
      </c>
      <c r="E5" s="19">
        <v>5</v>
      </c>
      <c r="F5" s="19">
        <v>6</v>
      </c>
      <c r="G5" s="20">
        <v>7</v>
      </c>
      <c r="H5" s="17">
        <v>8</v>
      </c>
      <c r="I5" s="17">
        <v>9</v>
      </c>
      <c r="J5" s="17">
        <v>10</v>
      </c>
      <c r="K5" s="21">
        <v>11</v>
      </c>
      <c r="L5" s="21">
        <v>12</v>
      </c>
      <c r="M5" s="21">
        <v>13</v>
      </c>
      <c r="N5" s="21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</row>
    <row r="6" spans="1:29" s="39" customFormat="1" ht="27" customHeight="1" x14ac:dyDescent="0.25">
      <c r="A6" s="159"/>
      <c r="B6" s="156"/>
      <c r="C6" s="162" t="s">
        <v>68</v>
      </c>
      <c r="D6" s="82" t="s">
        <v>67</v>
      </c>
      <c r="E6" s="23">
        <f>E7+E8+E10</f>
        <v>1260155485.4099998</v>
      </c>
      <c r="F6" s="23">
        <f>F7+F8+F10</f>
        <v>311311731.65999997</v>
      </c>
      <c r="G6" s="23">
        <f t="shared" ref="G6:AB6" si="0">G7+G8+G10</f>
        <v>912261433.75</v>
      </c>
      <c r="H6" s="23">
        <f t="shared" si="0"/>
        <v>36582320</v>
      </c>
      <c r="I6" s="23" t="e">
        <f t="shared" si="0"/>
        <v>#REF!</v>
      </c>
      <c r="J6" s="23">
        <f t="shared" si="0"/>
        <v>6857511434</v>
      </c>
      <c r="K6" s="23">
        <f t="shared" si="0"/>
        <v>1543477019</v>
      </c>
      <c r="L6" s="23">
        <f t="shared" si="0"/>
        <v>4972635315</v>
      </c>
      <c r="M6" s="23">
        <f t="shared" si="0"/>
        <v>147827100</v>
      </c>
      <c r="N6" s="23">
        <f t="shared" si="0"/>
        <v>193572000</v>
      </c>
      <c r="O6" s="23">
        <f t="shared" si="0"/>
        <v>603664085.46000004</v>
      </c>
      <c r="P6" s="23">
        <f t="shared" si="0"/>
        <v>142504735.46000001</v>
      </c>
      <c r="Q6" s="23">
        <f t="shared" si="0"/>
        <v>456374804.98000008</v>
      </c>
      <c r="R6" s="23">
        <f t="shared" si="0"/>
        <v>4784545.0199999996</v>
      </c>
      <c r="S6" s="23">
        <f t="shared" si="0"/>
        <v>0</v>
      </c>
      <c r="T6" s="23" t="e">
        <f t="shared" si="0"/>
        <v>#DIV/0!</v>
      </c>
      <c r="U6" s="23" t="e">
        <f t="shared" si="0"/>
        <v>#DIV/0!</v>
      </c>
      <c r="V6" s="23" t="e">
        <f t="shared" si="0"/>
        <v>#DIV/0!</v>
      </c>
      <c r="W6" s="23" t="e">
        <f t="shared" si="0"/>
        <v>#DIV/0!</v>
      </c>
      <c r="X6" s="23" t="e">
        <f t="shared" si="0"/>
        <v>#REF!</v>
      </c>
      <c r="Y6" s="23" t="e">
        <f t="shared" si="0"/>
        <v>#DIV/0!</v>
      </c>
      <c r="Z6" s="23" t="e">
        <f t="shared" si="0"/>
        <v>#DIV/0!</v>
      </c>
      <c r="AA6" s="23" t="e">
        <f t="shared" si="0"/>
        <v>#DIV/0!</v>
      </c>
      <c r="AB6" s="23" t="e">
        <f t="shared" si="0"/>
        <v>#DIV/0!</v>
      </c>
      <c r="AC6" s="69"/>
    </row>
    <row r="7" spans="1:29" s="39" customFormat="1" ht="15.75" customHeight="1" x14ac:dyDescent="0.25">
      <c r="A7" s="160"/>
      <c r="B7" s="157"/>
      <c r="C7" s="163"/>
      <c r="D7" s="82" t="s">
        <v>65</v>
      </c>
      <c r="E7" s="23">
        <f>F7+G7+H7</f>
        <v>1232425025.4099998</v>
      </c>
      <c r="F7" s="23">
        <f>F12+F25+F41+F44+F46+F49+F60+F63+F69+F14</f>
        <v>283581271.65999997</v>
      </c>
      <c r="G7" s="23">
        <f t="shared" ref="G7:H7" si="1">G12+G25+G41+G44+G46+G49+G60+G63+G69+G14</f>
        <v>912261433.75</v>
      </c>
      <c r="H7" s="23">
        <f t="shared" si="1"/>
        <v>36582320</v>
      </c>
      <c r="I7" s="23" t="e">
        <f>I12+I25+I41+I44+I46+I49+I60+I63+I69</f>
        <v>#REF!</v>
      </c>
      <c r="J7" s="24">
        <f t="shared" ref="J7:J70" si="2">K7+L7+M7+N7</f>
        <v>6528803207</v>
      </c>
      <c r="K7" s="23">
        <f>K12+K14+K25+K42+K44+K46+K49+K60+K63+K69</f>
        <v>1256709292</v>
      </c>
      <c r="L7" s="23">
        <f t="shared" ref="L7:N7" si="3">L12+L14+L25+L42+L44+L46+L49+L60+L63+L69</f>
        <v>4930694815</v>
      </c>
      <c r="M7" s="23">
        <f t="shared" si="3"/>
        <v>147827100</v>
      </c>
      <c r="N7" s="23">
        <f t="shared" si="3"/>
        <v>193572000</v>
      </c>
      <c r="O7" s="23">
        <f>O12+O25+O41+O44+O46+O49+O60+O63+O69</f>
        <v>603664085.46000004</v>
      </c>
      <c r="P7" s="23">
        <f>P12+P25+P41+P44+P46+P49+P60+P63+P69</f>
        <v>142504735.46000001</v>
      </c>
      <c r="Q7" s="23">
        <f>Q12+Q25+Q41+Q44+Q46+Q49+Q60+Q63+Q69</f>
        <v>456374804.98000008</v>
      </c>
      <c r="R7" s="23">
        <f>R12+R25+R41+R44+R46+R49+R60+R63+R69</f>
        <v>4784545.0199999996</v>
      </c>
      <c r="S7" s="23">
        <f>S12+S25+S41+S44+S46+S49+S60+S63+S69</f>
        <v>0</v>
      </c>
      <c r="T7" s="42">
        <f t="shared" ref="T7:X10" si="4">O7/E7*100</f>
        <v>48.981810090976907</v>
      </c>
      <c r="U7" s="42">
        <f t="shared" si="4"/>
        <v>50.251814806323395</v>
      </c>
      <c r="V7" s="42">
        <f t="shared" si="4"/>
        <v>50.026756376622949</v>
      </c>
      <c r="W7" s="42">
        <f t="shared" si="4"/>
        <v>13.078845245462833</v>
      </c>
      <c r="X7" s="42" t="e">
        <f t="shared" si="4"/>
        <v>#REF!</v>
      </c>
      <c r="Y7" s="42">
        <f t="shared" ref="X7:Y69" si="5">O7/J7*100</f>
        <v>9.2461675795767331</v>
      </c>
      <c r="Z7" s="42">
        <f t="shared" ref="Z7:Z69" si="6">P7/K7*100</f>
        <v>11.339514744353462</v>
      </c>
      <c r="AA7" s="42">
        <f t="shared" ref="AA7:AA69" si="7">Q7/L7*100</f>
        <v>9.2557909605687101</v>
      </c>
      <c r="AB7" s="42">
        <f t="shared" ref="AB7:AB69" si="8">R7/M7*100</f>
        <v>3.2365818040129306</v>
      </c>
      <c r="AC7" s="69"/>
    </row>
    <row r="8" spans="1:29" s="39" customFormat="1" ht="15.75" customHeight="1" x14ac:dyDescent="0.25">
      <c r="A8" s="160"/>
      <c r="B8" s="157"/>
      <c r="C8" s="163"/>
      <c r="D8" s="82" t="s">
        <v>66</v>
      </c>
      <c r="E8" s="23">
        <f>F8+G8+H8</f>
        <v>27730460</v>
      </c>
      <c r="F8" s="23">
        <f t="shared" ref="F8:G8" si="9">F18+F51</f>
        <v>27730460</v>
      </c>
      <c r="G8" s="23">
        <f t="shared" si="9"/>
        <v>0</v>
      </c>
      <c r="H8" s="23">
        <f>H18+H51</f>
        <v>0</v>
      </c>
      <c r="I8" s="23">
        <f t="shared" ref="I8:S8" si="10">I18</f>
        <v>0</v>
      </c>
      <c r="J8" s="24">
        <f t="shared" si="2"/>
        <v>328708227</v>
      </c>
      <c r="K8" s="23">
        <f>K18+K51</f>
        <v>286767727</v>
      </c>
      <c r="L8" s="23">
        <f t="shared" ref="L8:N8" si="11">L18+L51</f>
        <v>41940500</v>
      </c>
      <c r="M8" s="23">
        <f t="shared" si="11"/>
        <v>0</v>
      </c>
      <c r="N8" s="23">
        <f t="shared" si="11"/>
        <v>0</v>
      </c>
      <c r="O8" s="23">
        <f t="shared" si="10"/>
        <v>0</v>
      </c>
      <c r="P8" s="23">
        <f t="shared" si="10"/>
        <v>0</v>
      </c>
      <c r="Q8" s="23">
        <f t="shared" si="10"/>
        <v>0</v>
      </c>
      <c r="R8" s="23">
        <f t="shared" si="10"/>
        <v>0</v>
      </c>
      <c r="S8" s="23">
        <f t="shared" si="10"/>
        <v>0</v>
      </c>
      <c r="T8" s="42">
        <f t="shared" si="4"/>
        <v>0</v>
      </c>
      <c r="U8" s="42">
        <f t="shared" si="4"/>
        <v>0</v>
      </c>
      <c r="V8" s="42" t="e">
        <f t="shared" si="4"/>
        <v>#DIV/0!</v>
      </c>
      <c r="W8" s="42" t="e">
        <f t="shared" si="4"/>
        <v>#DIV/0!</v>
      </c>
      <c r="X8" s="42" t="e">
        <f t="shared" si="4"/>
        <v>#DIV/0!</v>
      </c>
      <c r="Y8" s="42">
        <f t="shared" si="5"/>
        <v>0</v>
      </c>
      <c r="Z8" s="42">
        <f t="shared" si="6"/>
        <v>0</v>
      </c>
      <c r="AA8" s="42">
        <f t="shared" si="7"/>
        <v>0</v>
      </c>
      <c r="AB8" s="42" t="e">
        <f t="shared" si="8"/>
        <v>#DIV/0!</v>
      </c>
      <c r="AC8" s="69"/>
    </row>
    <row r="9" spans="1:29" ht="19.5" hidden="1" customHeight="1" x14ac:dyDescent="0.25">
      <c r="A9" s="161"/>
      <c r="B9" s="158"/>
      <c r="C9" s="163"/>
      <c r="D9" s="82" t="s">
        <v>65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5">
        <f t="shared" si="2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42" t="e">
        <f t="shared" si="4"/>
        <v>#DIV/0!</v>
      </c>
      <c r="U9" s="42" t="e">
        <f t="shared" si="4"/>
        <v>#DIV/0!</v>
      </c>
      <c r="V9" s="42" t="e">
        <f t="shared" si="4"/>
        <v>#DIV/0!</v>
      </c>
      <c r="W9" s="42" t="e">
        <f t="shared" si="4"/>
        <v>#DIV/0!</v>
      </c>
      <c r="X9" s="42" t="e">
        <f t="shared" si="4"/>
        <v>#DIV/0!</v>
      </c>
      <c r="Y9" s="42" t="e">
        <f t="shared" si="5"/>
        <v>#DIV/0!</v>
      </c>
      <c r="Z9" s="42" t="e">
        <f t="shared" si="6"/>
        <v>#DIV/0!</v>
      </c>
      <c r="AA9" s="42" t="e">
        <f t="shared" si="7"/>
        <v>#DIV/0!</v>
      </c>
      <c r="AB9" s="42" t="e">
        <f t="shared" si="8"/>
        <v>#DIV/0!</v>
      </c>
      <c r="AC9" s="43"/>
    </row>
    <row r="10" spans="1:29" ht="19.5" customHeight="1" x14ac:dyDescent="0.25">
      <c r="A10" s="74"/>
      <c r="B10" s="71"/>
      <c r="C10" s="164"/>
      <c r="D10" s="82" t="s">
        <v>125</v>
      </c>
      <c r="E10" s="23">
        <f>F10+G10+H10</f>
        <v>0</v>
      </c>
      <c r="F10" s="23">
        <f t="shared" ref="F10:G10" si="12">F43</f>
        <v>0</v>
      </c>
      <c r="G10" s="23">
        <f t="shared" si="12"/>
        <v>0</v>
      </c>
      <c r="H10" s="23">
        <f>H43</f>
        <v>0</v>
      </c>
      <c r="I10" s="23"/>
      <c r="J10" s="24">
        <f>K10+L10+M10+N10</f>
        <v>0</v>
      </c>
      <c r="K10" s="23">
        <f>K43</f>
        <v>0</v>
      </c>
      <c r="L10" s="23">
        <f t="shared" ref="L10:N10" si="13">L43</f>
        <v>0</v>
      </c>
      <c r="M10" s="23">
        <f t="shared" si="13"/>
        <v>0</v>
      </c>
      <c r="N10" s="23">
        <f t="shared" si="13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42" t="e">
        <f t="shared" si="4"/>
        <v>#DIV/0!</v>
      </c>
      <c r="U10" s="42" t="e">
        <f t="shared" si="4"/>
        <v>#DIV/0!</v>
      </c>
      <c r="V10" s="42" t="e">
        <f t="shared" si="4"/>
        <v>#DIV/0!</v>
      </c>
      <c r="W10" s="42" t="e">
        <f t="shared" si="4"/>
        <v>#DIV/0!</v>
      </c>
      <c r="X10" s="42" t="e">
        <f t="shared" si="4"/>
        <v>#DIV/0!</v>
      </c>
      <c r="Y10" s="42" t="e">
        <f t="shared" si="5"/>
        <v>#DIV/0!</v>
      </c>
      <c r="Z10" s="42" t="e">
        <f t="shared" si="6"/>
        <v>#DIV/0!</v>
      </c>
      <c r="AA10" s="42" t="e">
        <f t="shared" si="7"/>
        <v>#DIV/0!</v>
      </c>
      <c r="AB10" s="42" t="e">
        <f t="shared" si="8"/>
        <v>#DIV/0!</v>
      </c>
      <c r="AC10" s="43"/>
    </row>
    <row r="11" spans="1:29" s="39" customFormat="1" ht="23.25" customHeight="1" x14ac:dyDescent="0.25">
      <c r="A11" s="26">
        <v>1</v>
      </c>
      <c r="B11" s="44"/>
      <c r="C11" s="3" t="s">
        <v>63</v>
      </c>
      <c r="D11" s="83"/>
      <c r="E11" s="27">
        <f>E12+E18+E25+E41+E44+E46+E49</f>
        <v>1202749269.4100001</v>
      </c>
      <c r="F11" s="27">
        <f>F12+F18+F25+F41+F44+F46+F49+F14</f>
        <v>276552351.65999997</v>
      </c>
      <c r="G11" s="27">
        <f>G12+G18+G25+G41+G44+G46+G49+G14</f>
        <v>911220521.75</v>
      </c>
      <c r="H11" s="27">
        <f>H12+H18+H25+H41+H44+H46+H49+H14</f>
        <v>36582320</v>
      </c>
      <c r="I11" s="27" t="e">
        <f>I12+I18+I25+I41+I44+I46+I49</f>
        <v>#REF!</v>
      </c>
      <c r="J11" s="28">
        <f t="shared" si="2"/>
        <v>6505936585</v>
      </c>
      <c r="K11" s="27">
        <f t="shared" ref="K11:S11" si="14">K12+K18+K25+K41+K44+K46+K49+K14</f>
        <v>1269408485</v>
      </c>
      <c r="L11" s="27">
        <f t="shared" si="14"/>
        <v>4895129000</v>
      </c>
      <c r="M11" s="27">
        <f t="shared" si="14"/>
        <v>147827100</v>
      </c>
      <c r="N11" s="27">
        <f t="shared" si="14"/>
        <v>193572000</v>
      </c>
      <c r="O11" s="27">
        <f t="shared" si="14"/>
        <v>595474586.01999998</v>
      </c>
      <c r="P11" s="27">
        <f t="shared" si="14"/>
        <v>122472009.14999999</v>
      </c>
      <c r="Q11" s="27">
        <f t="shared" si="14"/>
        <v>456649292.04000008</v>
      </c>
      <c r="R11" s="27">
        <f t="shared" si="14"/>
        <v>16353284.83</v>
      </c>
      <c r="S11" s="75">
        <f t="shared" si="14"/>
        <v>0</v>
      </c>
      <c r="T11" s="45">
        <f t="shared" ref="T11:T70" si="15">O11/E11*100</f>
        <v>49.509453147463205</v>
      </c>
      <c r="U11" s="45">
        <f t="shared" ref="U11:U70" si="16">P11/F11*100</f>
        <v>44.285289354751171</v>
      </c>
      <c r="V11" s="45">
        <f t="shared" ref="V11:V70" si="17">Q11/G11*100</f>
        <v>50.114026313082213</v>
      </c>
      <c r="W11" s="45">
        <f t="shared" ref="W11:X69" si="18">R11/H11*100</f>
        <v>44.702700184132667</v>
      </c>
      <c r="X11" s="45" t="e">
        <f t="shared" si="18"/>
        <v>#REF!</v>
      </c>
      <c r="Y11" s="45">
        <f t="shared" si="5"/>
        <v>9.1527880458121622</v>
      </c>
      <c r="Z11" s="45">
        <f t="shared" si="6"/>
        <v>9.6479589192284312</v>
      </c>
      <c r="AA11" s="45">
        <f t="shared" si="7"/>
        <v>9.3286467433238229</v>
      </c>
      <c r="AB11" s="45">
        <f t="shared" si="8"/>
        <v>11.062440398276093</v>
      </c>
      <c r="AC11" s="44"/>
    </row>
    <row r="12" spans="1:29" ht="21" x14ac:dyDescent="0.25">
      <c r="A12" s="29" t="s">
        <v>83</v>
      </c>
      <c r="B12" s="115"/>
      <c r="C12" s="116" t="s">
        <v>5</v>
      </c>
      <c r="D12" s="117" t="s">
        <v>65</v>
      </c>
      <c r="E12" s="118">
        <f>F12+G12+H12</f>
        <v>0</v>
      </c>
      <c r="F12" s="118">
        <f t="shared" ref="F12:S12" si="19">F13</f>
        <v>0</v>
      </c>
      <c r="G12" s="118">
        <f t="shared" si="19"/>
        <v>0</v>
      </c>
      <c r="H12" s="118">
        <f t="shared" si="19"/>
        <v>0</v>
      </c>
      <c r="I12" s="118">
        <f t="shared" si="19"/>
        <v>0</v>
      </c>
      <c r="J12" s="118">
        <f t="shared" si="2"/>
        <v>0</v>
      </c>
      <c r="K12" s="118">
        <f>K13</f>
        <v>0</v>
      </c>
      <c r="L12" s="118">
        <f t="shared" si="19"/>
        <v>0</v>
      </c>
      <c r="M12" s="118">
        <f t="shared" si="19"/>
        <v>0</v>
      </c>
      <c r="N12" s="118">
        <f t="shared" si="19"/>
        <v>0</v>
      </c>
      <c r="O12" s="118">
        <f t="shared" ref="O12:O25" si="20">P12+Q12+R12+S12</f>
        <v>0</v>
      </c>
      <c r="P12" s="118">
        <f t="shared" si="19"/>
        <v>0</v>
      </c>
      <c r="Q12" s="118">
        <f t="shared" si="19"/>
        <v>0</v>
      </c>
      <c r="R12" s="118">
        <f t="shared" si="19"/>
        <v>0</v>
      </c>
      <c r="S12" s="118">
        <f t="shared" si="19"/>
        <v>0</v>
      </c>
      <c r="T12" s="119" t="e">
        <f t="shared" si="15"/>
        <v>#DIV/0!</v>
      </c>
      <c r="U12" s="119" t="e">
        <f t="shared" si="16"/>
        <v>#DIV/0!</v>
      </c>
      <c r="V12" s="119" t="e">
        <f t="shared" si="17"/>
        <v>#DIV/0!</v>
      </c>
      <c r="W12" s="119" t="e">
        <f t="shared" si="18"/>
        <v>#DIV/0!</v>
      </c>
      <c r="X12" s="119" t="e">
        <f>S12/I12*100</f>
        <v>#DIV/0!</v>
      </c>
      <c r="Y12" s="119" t="e">
        <f t="shared" si="5"/>
        <v>#DIV/0!</v>
      </c>
      <c r="Z12" s="119" t="e">
        <f t="shared" si="6"/>
        <v>#DIV/0!</v>
      </c>
      <c r="AA12" s="119" t="e">
        <f t="shared" si="7"/>
        <v>#DIV/0!</v>
      </c>
      <c r="AB12" s="119" t="e">
        <f t="shared" si="8"/>
        <v>#DIV/0!</v>
      </c>
      <c r="AC12" s="46"/>
    </row>
    <row r="13" spans="1:29" ht="70.5" customHeight="1" x14ac:dyDescent="0.25">
      <c r="A13" s="30"/>
      <c r="B13" s="72" t="s">
        <v>21</v>
      </c>
      <c r="C13" s="73" t="s">
        <v>77</v>
      </c>
      <c r="D13" s="84"/>
      <c r="E13" s="25">
        <f>F13+G13+H13</f>
        <v>0</v>
      </c>
      <c r="F13" s="51">
        <v>0</v>
      </c>
      <c r="G13" s="51">
        <v>0</v>
      </c>
      <c r="H13" s="51">
        <v>0</v>
      </c>
      <c r="I13" s="51">
        <v>0</v>
      </c>
      <c r="J13" s="51">
        <f t="shared" si="2"/>
        <v>0</v>
      </c>
      <c r="K13" s="51">
        <v>0</v>
      </c>
      <c r="L13" s="51">
        <v>0</v>
      </c>
      <c r="M13" s="51">
        <v>0</v>
      </c>
      <c r="N13" s="51">
        <v>0</v>
      </c>
      <c r="O13" s="51">
        <f t="shared" si="20"/>
        <v>0</v>
      </c>
      <c r="P13" s="51">
        <v>0</v>
      </c>
      <c r="Q13" s="51">
        <v>0</v>
      </c>
      <c r="R13" s="51">
        <v>0</v>
      </c>
      <c r="S13" s="51">
        <v>0</v>
      </c>
      <c r="T13" s="53" t="e">
        <f>O13/E13*100</f>
        <v>#DIV/0!</v>
      </c>
      <c r="U13" s="53" t="e">
        <f>P13/F13*100</f>
        <v>#DIV/0!</v>
      </c>
      <c r="V13" s="53" t="e">
        <f>Q13/G13*100</f>
        <v>#DIV/0!</v>
      </c>
      <c r="W13" s="53" t="e">
        <f t="shared" si="18"/>
        <v>#DIV/0!</v>
      </c>
      <c r="X13" s="47" t="e">
        <f>S13/I13*100</f>
        <v>#DIV/0!</v>
      </c>
      <c r="Y13" s="47" t="e">
        <f t="shared" si="5"/>
        <v>#DIV/0!</v>
      </c>
      <c r="Z13" s="47" t="e">
        <f t="shared" si="6"/>
        <v>#DIV/0!</v>
      </c>
      <c r="AA13" s="47" t="e">
        <f t="shared" si="7"/>
        <v>#DIV/0!</v>
      </c>
      <c r="AB13" s="47" t="e">
        <f t="shared" si="8"/>
        <v>#DIV/0!</v>
      </c>
      <c r="AC13" s="48"/>
    </row>
    <row r="14" spans="1:29" s="39" customFormat="1" ht="17.25" customHeight="1" x14ac:dyDescent="0.25">
      <c r="A14" s="30"/>
      <c r="B14" s="134"/>
      <c r="C14" s="120" t="s">
        <v>126</v>
      </c>
      <c r="D14" s="117" t="s">
        <v>65</v>
      </c>
      <c r="E14" s="118">
        <f>F14+G14+H14</f>
        <v>21605924</v>
      </c>
      <c r="F14" s="118">
        <f>F15+F16+F17</f>
        <v>8304</v>
      </c>
      <c r="G14" s="118">
        <f t="shared" ref="G14:H14" si="21">G15+G16+G17</f>
        <v>520300</v>
      </c>
      <c r="H14" s="118">
        <f t="shared" si="21"/>
        <v>21077320</v>
      </c>
      <c r="I14" s="118"/>
      <c r="J14" s="118">
        <f>K14+L14+M14+N14</f>
        <v>98193976</v>
      </c>
      <c r="K14" s="118">
        <f>K15+K16+K17</f>
        <v>41376</v>
      </c>
      <c r="L14" s="118">
        <f>L15+L16+L17</f>
        <v>2498600</v>
      </c>
      <c r="M14" s="118">
        <f>M15+M16+M17</f>
        <v>95654000</v>
      </c>
      <c r="N14" s="118">
        <f>N15+N16+N17</f>
        <v>0</v>
      </c>
      <c r="O14" s="118">
        <f>P14+Q14+R14+S14</f>
        <v>11847762.17</v>
      </c>
      <c r="P14" s="118">
        <f t="shared" ref="P14:R14" si="22">P15+P16+P17</f>
        <v>4535.3</v>
      </c>
      <c r="Q14" s="118">
        <f t="shared" si="22"/>
        <v>274487.06</v>
      </c>
      <c r="R14" s="118">
        <f t="shared" si="22"/>
        <v>11568739.810000001</v>
      </c>
      <c r="S14" s="118">
        <f>S15+S16+S17</f>
        <v>0</v>
      </c>
      <c r="T14" s="119">
        <f>O14/E14*100</f>
        <v>54.835711585396673</v>
      </c>
      <c r="U14" s="119">
        <f t="shared" ref="U14:V14" si="23">P14/F14*100</f>
        <v>54.61584778420039</v>
      </c>
      <c r="V14" s="119">
        <f t="shared" si="23"/>
        <v>52.755537190082649</v>
      </c>
      <c r="W14" s="119">
        <f t="shared" si="18"/>
        <v>54.887147939111799</v>
      </c>
      <c r="X14" s="119" t="e">
        <f t="shared" ref="X14:AB14" si="24">S14/I14*100</f>
        <v>#DIV/0!</v>
      </c>
      <c r="Y14" s="119">
        <f t="shared" si="24"/>
        <v>5.5844272550280138E-5</v>
      </c>
      <c r="Z14" s="119">
        <f t="shared" si="24"/>
        <v>0.13199885872051526</v>
      </c>
      <c r="AA14" s="119">
        <f t="shared" si="24"/>
        <v>2.1114038737726185E-3</v>
      </c>
      <c r="AB14" s="119">
        <f t="shared" si="24"/>
        <v>5.7380922845998908E-5</v>
      </c>
      <c r="AC14" s="135"/>
    </row>
    <row r="15" spans="1:29" ht="75" customHeight="1" x14ac:dyDescent="0.25">
      <c r="A15" s="30"/>
      <c r="B15" s="76" t="s">
        <v>142</v>
      </c>
      <c r="C15" s="77" t="s">
        <v>127</v>
      </c>
      <c r="D15" s="84"/>
      <c r="E15" s="25">
        <f t="shared" ref="E15:E16" si="25">F15+G15+H15</f>
        <v>802024</v>
      </c>
      <c r="F15" s="25">
        <v>8304</v>
      </c>
      <c r="G15" s="25">
        <v>520300</v>
      </c>
      <c r="H15" s="25">
        <v>273420</v>
      </c>
      <c r="I15" s="25">
        <v>0</v>
      </c>
      <c r="J15" s="25">
        <f>K15+L15+M15+N15</f>
        <v>4137576</v>
      </c>
      <c r="K15" s="25">
        <v>41376</v>
      </c>
      <c r="L15" s="25">
        <v>2498600</v>
      </c>
      <c r="M15" s="25">
        <v>1597600</v>
      </c>
      <c r="N15" s="25">
        <v>0</v>
      </c>
      <c r="O15" s="25">
        <f>P15+Q15+R15+S15</f>
        <v>454513.79</v>
      </c>
      <c r="P15" s="25">
        <v>4535.3</v>
      </c>
      <c r="Q15" s="25">
        <v>274487.06</v>
      </c>
      <c r="R15" s="25">
        <v>175491.43</v>
      </c>
      <c r="S15" s="25">
        <v>0</v>
      </c>
      <c r="T15" s="47">
        <f>O15/E15*100</f>
        <v>56.670846508333916</v>
      </c>
      <c r="U15" s="47">
        <f t="shared" ref="U15:X17" si="26">P15/F15*100</f>
        <v>54.61584778420039</v>
      </c>
      <c r="V15" s="47">
        <f t="shared" si="26"/>
        <v>52.755537190082649</v>
      </c>
      <c r="W15" s="47">
        <f t="shared" si="26"/>
        <v>64.183830736595709</v>
      </c>
      <c r="X15" s="47" t="e">
        <f>S15/I15*100</f>
        <v>#DIV/0!</v>
      </c>
      <c r="Y15" s="47">
        <f>O15/J15*100</f>
        <v>10.985025773544702</v>
      </c>
      <c r="Z15" s="47">
        <f t="shared" ref="Z15:AB17" si="27">P15/K15*100</f>
        <v>10.961185228151587</v>
      </c>
      <c r="AA15" s="47">
        <f t="shared" si="27"/>
        <v>10.985634355238934</v>
      </c>
      <c r="AB15" s="47">
        <f t="shared" si="27"/>
        <v>10.984691412118176</v>
      </c>
      <c r="AC15" s="48"/>
    </row>
    <row r="16" spans="1:29" ht="79.5" customHeight="1" x14ac:dyDescent="0.25">
      <c r="A16" s="30"/>
      <c r="B16" s="78" t="s">
        <v>128</v>
      </c>
      <c r="C16" s="79" t="s">
        <v>129</v>
      </c>
      <c r="D16" s="84"/>
      <c r="E16" s="25">
        <f t="shared" si="25"/>
        <v>20218000</v>
      </c>
      <c r="F16" s="25">
        <v>0</v>
      </c>
      <c r="G16" s="25">
        <v>0</v>
      </c>
      <c r="H16" s="25">
        <v>20218000</v>
      </c>
      <c r="I16" s="25">
        <v>0</v>
      </c>
      <c r="J16" s="25">
        <f>K16+L16+M16+N16</f>
        <v>91556600</v>
      </c>
      <c r="K16" s="25">
        <v>0</v>
      </c>
      <c r="L16" s="25">
        <v>0</v>
      </c>
      <c r="M16" s="25">
        <v>91556600</v>
      </c>
      <c r="N16" s="25">
        <v>0</v>
      </c>
      <c r="O16" s="25">
        <f t="shared" ref="O16:O17" si="28">P16+Q16+R16+S16</f>
        <v>11154242.710000001</v>
      </c>
      <c r="P16" s="25">
        <v>0</v>
      </c>
      <c r="Q16" s="25">
        <v>0</v>
      </c>
      <c r="R16" s="25">
        <v>11154242.710000001</v>
      </c>
      <c r="S16" s="25">
        <v>0</v>
      </c>
      <c r="T16" s="47">
        <f t="shared" ref="T16:T17" si="29">O16/E16*100</f>
        <v>55.169862053615596</v>
      </c>
      <c r="U16" s="47" t="e">
        <f t="shared" si="26"/>
        <v>#DIV/0!</v>
      </c>
      <c r="V16" s="47" t="e">
        <f t="shared" si="26"/>
        <v>#DIV/0!</v>
      </c>
      <c r="W16" s="47">
        <f t="shared" si="26"/>
        <v>55.169862053615596</v>
      </c>
      <c r="X16" s="47" t="e">
        <f t="shared" si="26"/>
        <v>#DIV/0!</v>
      </c>
      <c r="Y16" s="47">
        <f t="shared" ref="Y16:Y17" si="30">O16/J16*100</f>
        <v>12.182893106559224</v>
      </c>
      <c r="Z16" s="47" t="e">
        <f t="shared" si="27"/>
        <v>#DIV/0!</v>
      </c>
      <c r="AA16" s="47" t="e">
        <f t="shared" si="27"/>
        <v>#DIV/0!</v>
      </c>
      <c r="AB16" s="47">
        <f t="shared" si="27"/>
        <v>12.182893106559224</v>
      </c>
      <c r="AC16" s="48"/>
    </row>
    <row r="17" spans="1:29" ht="108.75" customHeight="1" x14ac:dyDescent="0.25">
      <c r="A17" s="30"/>
      <c r="B17" s="80" t="s">
        <v>130</v>
      </c>
      <c r="C17" s="77" t="s">
        <v>131</v>
      </c>
      <c r="D17" s="84"/>
      <c r="E17" s="25">
        <f>F17+G17+H17</f>
        <v>585900</v>
      </c>
      <c r="F17" s="25">
        <v>0</v>
      </c>
      <c r="G17" s="25">
        <v>0</v>
      </c>
      <c r="H17" s="25">
        <v>585900</v>
      </c>
      <c r="I17" s="25">
        <v>0</v>
      </c>
      <c r="J17" s="25">
        <f>K17+L17+M17+N17</f>
        <v>2499800</v>
      </c>
      <c r="K17" s="25">
        <v>0</v>
      </c>
      <c r="L17" s="25">
        <v>0</v>
      </c>
      <c r="M17" s="25">
        <v>2499800</v>
      </c>
      <c r="N17" s="25">
        <v>0</v>
      </c>
      <c r="O17" s="25">
        <f t="shared" si="28"/>
        <v>239005.67</v>
      </c>
      <c r="P17" s="25">
        <v>0</v>
      </c>
      <c r="Q17" s="25">
        <v>0</v>
      </c>
      <c r="R17" s="25">
        <v>239005.67</v>
      </c>
      <c r="S17" s="25">
        <v>0</v>
      </c>
      <c r="T17" s="47">
        <f t="shared" si="29"/>
        <v>40.792911759685957</v>
      </c>
      <c r="U17" s="47" t="e">
        <f t="shared" si="26"/>
        <v>#DIV/0!</v>
      </c>
      <c r="V17" s="47" t="e">
        <f t="shared" si="26"/>
        <v>#DIV/0!</v>
      </c>
      <c r="W17" s="47">
        <f t="shared" si="26"/>
        <v>40.792911759685957</v>
      </c>
      <c r="X17" s="47" t="e">
        <f t="shared" si="26"/>
        <v>#DIV/0!</v>
      </c>
      <c r="Y17" s="47">
        <f t="shared" si="30"/>
        <v>9.5609916793343483</v>
      </c>
      <c r="Z17" s="47" t="e">
        <f t="shared" si="27"/>
        <v>#DIV/0!</v>
      </c>
      <c r="AA17" s="47" t="e">
        <f t="shared" si="27"/>
        <v>#DIV/0!</v>
      </c>
      <c r="AB17" s="47">
        <f t="shared" si="27"/>
        <v>9.5609916793343483</v>
      </c>
      <c r="AC17" s="48"/>
    </row>
    <row r="18" spans="1:29" ht="36.75" customHeight="1" x14ac:dyDescent="0.25">
      <c r="A18" s="29" t="s">
        <v>84</v>
      </c>
      <c r="B18" s="115"/>
      <c r="C18" s="116" t="s">
        <v>74</v>
      </c>
      <c r="D18" s="117" t="s">
        <v>66</v>
      </c>
      <c r="E18" s="118">
        <f>F18+G18+H18+I18</f>
        <v>27730460</v>
      </c>
      <c r="F18" s="118">
        <f>F19+F21+F23</f>
        <v>27730460</v>
      </c>
      <c r="G18" s="118">
        <f t="shared" ref="G18:H18" si="31">G19+G21+G23</f>
        <v>0</v>
      </c>
      <c r="H18" s="118">
        <f t="shared" si="31"/>
        <v>0</v>
      </c>
      <c r="I18" s="118">
        <f>I19+I21</f>
        <v>0</v>
      </c>
      <c r="J18" s="118">
        <f t="shared" si="2"/>
        <v>239720200</v>
      </c>
      <c r="K18" s="118">
        <f>K19+K21+K23</f>
        <v>197779700</v>
      </c>
      <c r="L18" s="118">
        <f t="shared" ref="L18:N18" si="32">L19+L21+L23</f>
        <v>41940500</v>
      </c>
      <c r="M18" s="118">
        <f t="shared" si="32"/>
        <v>0</v>
      </c>
      <c r="N18" s="118">
        <f t="shared" si="32"/>
        <v>0</v>
      </c>
      <c r="O18" s="118">
        <f>P18+Q18+R18+S18</f>
        <v>0</v>
      </c>
      <c r="P18" s="118">
        <f>P19+P21+P23</f>
        <v>0</v>
      </c>
      <c r="Q18" s="118">
        <f>Q19+Q21+Q23</f>
        <v>0</v>
      </c>
      <c r="R18" s="118">
        <f t="shared" ref="R18:S18" si="33">R19+R21+R23</f>
        <v>0</v>
      </c>
      <c r="S18" s="118">
        <f t="shared" si="33"/>
        <v>0</v>
      </c>
      <c r="T18" s="119">
        <f t="shared" si="15"/>
        <v>0</v>
      </c>
      <c r="U18" s="119">
        <f t="shared" si="16"/>
        <v>0</v>
      </c>
      <c r="V18" s="119" t="e">
        <f t="shared" si="17"/>
        <v>#DIV/0!</v>
      </c>
      <c r="W18" s="119" t="e">
        <f t="shared" si="18"/>
        <v>#DIV/0!</v>
      </c>
      <c r="X18" s="119" t="e">
        <f t="shared" si="18"/>
        <v>#DIV/0!</v>
      </c>
      <c r="Y18" s="119">
        <f t="shared" si="5"/>
        <v>0</v>
      </c>
      <c r="Z18" s="119">
        <f t="shared" si="6"/>
        <v>0</v>
      </c>
      <c r="AA18" s="119">
        <f t="shared" si="7"/>
        <v>0</v>
      </c>
      <c r="AB18" s="119" t="e">
        <f t="shared" si="8"/>
        <v>#DIV/0!</v>
      </c>
      <c r="AC18" s="46"/>
    </row>
    <row r="19" spans="1:29" ht="22.5" x14ac:dyDescent="0.25">
      <c r="A19" s="32"/>
      <c r="B19" s="103" t="s">
        <v>25</v>
      </c>
      <c r="C19" s="102" t="s">
        <v>78</v>
      </c>
      <c r="D19" s="110"/>
      <c r="E19" s="111">
        <f>F19+G19+H19+I19</f>
        <v>0</v>
      </c>
      <c r="F19" s="111">
        <f t="shared" ref="F19:G19" si="34">F20</f>
        <v>0</v>
      </c>
      <c r="G19" s="111">
        <f t="shared" si="34"/>
        <v>0</v>
      </c>
      <c r="H19" s="111">
        <f>H20</f>
        <v>0</v>
      </c>
      <c r="I19" s="111">
        <v>0</v>
      </c>
      <c r="J19" s="111">
        <f>J20</f>
        <v>41940500</v>
      </c>
      <c r="K19" s="111">
        <f>K20</f>
        <v>0</v>
      </c>
      <c r="L19" s="111">
        <f>L20</f>
        <v>41940500</v>
      </c>
      <c r="M19" s="111">
        <f>M20</f>
        <v>0</v>
      </c>
      <c r="N19" s="111">
        <v>0</v>
      </c>
      <c r="O19" s="111">
        <f t="shared" si="20"/>
        <v>0</v>
      </c>
      <c r="P19" s="111">
        <f t="shared" ref="P19:R19" si="35">P20</f>
        <v>0</v>
      </c>
      <c r="Q19" s="111">
        <f t="shared" si="35"/>
        <v>0</v>
      </c>
      <c r="R19" s="111">
        <f t="shared" si="35"/>
        <v>0</v>
      </c>
      <c r="S19" s="111">
        <f>S20</f>
        <v>0</v>
      </c>
      <c r="T19" s="112" t="e">
        <f t="shared" si="15"/>
        <v>#DIV/0!</v>
      </c>
      <c r="U19" s="112" t="e">
        <f t="shared" si="16"/>
        <v>#DIV/0!</v>
      </c>
      <c r="V19" s="112" t="e">
        <f t="shared" si="17"/>
        <v>#DIV/0!</v>
      </c>
      <c r="W19" s="112" t="e">
        <f t="shared" si="18"/>
        <v>#DIV/0!</v>
      </c>
      <c r="X19" s="112" t="e">
        <f t="shared" si="18"/>
        <v>#DIV/0!</v>
      </c>
      <c r="Y19" s="112">
        <f t="shared" si="5"/>
        <v>0</v>
      </c>
      <c r="Z19" s="112" t="e">
        <f t="shared" si="6"/>
        <v>#DIV/0!</v>
      </c>
      <c r="AA19" s="112">
        <f t="shared" si="7"/>
        <v>0</v>
      </c>
      <c r="AB19" s="112" t="e">
        <f t="shared" si="8"/>
        <v>#DIV/0!</v>
      </c>
      <c r="AC19" s="48"/>
    </row>
    <row r="20" spans="1:29" x14ac:dyDescent="0.25">
      <c r="A20" s="32"/>
      <c r="B20" s="70"/>
      <c r="C20" s="97" t="s">
        <v>136</v>
      </c>
      <c r="D20" s="84"/>
      <c r="E20" s="25">
        <f>F20+G20+H20</f>
        <v>0</v>
      </c>
      <c r="F20" s="25">
        <v>0</v>
      </c>
      <c r="G20" s="25">
        <v>0</v>
      </c>
      <c r="H20" s="25">
        <v>0</v>
      </c>
      <c r="I20" s="25"/>
      <c r="J20" s="25">
        <f>K20+L20+M20+N20</f>
        <v>41940500</v>
      </c>
      <c r="K20" s="25">
        <v>0</v>
      </c>
      <c r="L20" s="25">
        <v>41940500</v>
      </c>
      <c r="M20" s="25">
        <v>0</v>
      </c>
      <c r="N20" s="25">
        <v>0</v>
      </c>
      <c r="O20" s="25">
        <f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47" t="e">
        <f t="shared" ref="T20" si="36">J20/E20*100</f>
        <v>#DIV/0!</v>
      </c>
      <c r="U20" s="47" t="e">
        <f t="shared" ref="U20" si="37">K20/F20*100</f>
        <v>#DIV/0!</v>
      </c>
      <c r="V20" s="47" t="e">
        <f t="shared" ref="V20" si="38">L20/G20*100</f>
        <v>#DIV/0!</v>
      </c>
      <c r="W20" s="47" t="e">
        <f t="shared" ref="W20" si="39">M20/H20*100</f>
        <v>#DIV/0!</v>
      </c>
      <c r="X20" s="47" t="e">
        <f t="shared" ref="X20" si="40">N20/I20*100</f>
        <v>#DIV/0!</v>
      </c>
      <c r="Y20" s="47">
        <f t="shared" si="5"/>
        <v>0</v>
      </c>
      <c r="Z20" s="47" t="e">
        <f t="shared" si="6"/>
        <v>#DIV/0!</v>
      </c>
      <c r="AA20" s="47">
        <f t="shared" si="7"/>
        <v>0</v>
      </c>
      <c r="AB20" s="47" t="e">
        <f t="shared" si="8"/>
        <v>#DIV/0!</v>
      </c>
      <c r="AC20" s="48"/>
    </row>
    <row r="21" spans="1:29" ht="22.5" x14ac:dyDescent="0.25">
      <c r="A21" s="32"/>
      <c r="B21" s="103" t="s">
        <v>26</v>
      </c>
      <c r="C21" s="102" t="s">
        <v>79</v>
      </c>
      <c r="D21" s="110"/>
      <c r="E21" s="111">
        <f t="shared" ref="E21:E24" si="41">F21+G21+H21+I21</f>
        <v>0</v>
      </c>
      <c r="F21" s="111">
        <f>F22</f>
        <v>0</v>
      </c>
      <c r="G21" s="111">
        <f t="shared" ref="G21:H21" si="42">G22</f>
        <v>0</v>
      </c>
      <c r="H21" s="167">
        <f t="shared" si="42"/>
        <v>0</v>
      </c>
      <c r="I21" s="167">
        <v>0</v>
      </c>
      <c r="J21" s="167">
        <f>K21+L21+M21+N21</f>
        <v>4660100</v>
      </c>
      <c r="K21" s="111">
        <f t="shared" ref="K21:M21" si="43">K22</f>
        <v>4660100</v>
      </c>
      <c r="L21" s="111">
        <f t="shared" si="43"/>
        <v>0</v>
      </c>
      <c r="M21" s="111">
        <f t="shared" si="43"/>
        <v>0</v>
      </c>
      <c r="N21" s="111">
        <f>N22</f>
        <v>0</v>
      </c>
      <c r="O21" s="111">
        <f t="shared" si="20"/>
        <v>0</v>
      </c>
      <c r="P21" s="111">
        <f t="shared" ref="P21:R21" si="44">P22</f>
        <v>0</v>
      </c>
      <c r="Q21" s="111">
        <f t="shared" si="44"/>
        <v>0</v>
      </c>
      <c r="R21" s="111">
        <f t="shared" si="44"/>
        <v>0</v>
      </c>
      <c r="S21" s="111">
        <f>S22</f>
        <v>0</v>
      </c>
      <c r="T21" s="112" t="e">
        <f t="shared" si="15"/>
        <v>#DIV/0!</v>
      </c>
      <c r="U21" s="112" t="e">
        <f t="shared" si="16"/>
        <v>#DIV/0!</v>
      </c>
      <c r="V21" s="112" t="e">
        <f t="shared" si="17"/>
        <v>#DIV/0!</v>
      </c>
      <c r="W21" s="112" t="e">
        <f t="shared" si="18"/>
        <v>#DIV/0!</v>
      </c>
      <c r="X21" s="112" t="e">
        <f t="shared" si="18"/>
        <v>#DIV/0!</v>
      </c>
      <c r="Y21" s="112">
        <f t="shared" si="5"/>
        <v>0</v>
      </c>
      <c r="Z21" s="112">
        <f t="shared" si="6"/>
        <v>0</v>
      </c>
      <c r="AA21" s="112" t="e">
        <f t="shared" si="7"/>
        <v>#DIV/0!</v>
      </c>
      <c r="AB21" s="112" t="e">
        <f t="shared" si="8"/>
        <v>#DIV/0!</v>
      </c>
      <c r="AC21" s="48"/>
    </row>
    <row r="22" spans="1:29" x14ac:dyDescent="0.25">
      <c r="A22" s="32"/>
      <c r="B22" s="101"/>
      <c r="C22" s="97" t="s">
        <v>136</v>
      </c>
      <c r="D22" s="84"/>
      <c r="E22" s="25">
        <f>F22+G22+H22</f>
        <v>0</v>
      </c>
      <c r="F22" s="25">
        <v>0</v>
      </c>
      <c r="G22" s="25">
        <v>0</v>
      </c>
      <c r="H22" s="25">
        <v>0</v>
      </c>
      <c r="I22" s="25"/>
      <c r="J22" s="25">
        <f>K22+L22+M22+N22</f>
        <v>4660100</v>
      </c>
      <c r="K22" s="25">
        <v>4660100</v>
      </c>
      <c r="L22" s="25">
        <v>0</v>
      </c>
      <c r="M22" s="25">
        <v>0</v>
      </c>
      <c r="N22" s="25">
        <v>0</v>
      </c>
      <c r="O22" s="25">
        <f>P22+Q22+R22+S22</f>
        <v>0</v>
      </c>
      <c r="P22" s="25">
        <v>0</v>
      </c>
      <c r="Q22" s="25">
        <v>0</v>
      </c>
      <c r="R22" s="25">
        <v>0</v>
      </c>
      <c r="S22" s="25">
        <v>0</v>
      </c>
      <c r="T22" s="47" t="e">
        <f t="shared" ref="T22" si="45">J22/E22*100</f>
        <v>#DIV/0!</v>
      </c>
      <c r="U22" s="47" t="e">
        <f t="shared" ref="U22" si="46">K22/F22*100</f>
        <v>#DIV/0!</v>
      </c>
      <c r="V22" s="47" t="e">
        <f t="shared" ref="V22" si="47">L22/G22*100</f>
        <v>#DIV/0!</v>
      </c>
      <c r="W22" s="47" t="e">
        <f t="shared" ref="W22" si="48">M22/H22*100</f>
        <v>#DIV/0!</v>
      </c>
      <c r="X22" s="47" t="e">
        <f t="shared" ref="X22" si="49">N22/I22*100</f>
        <v>#DIV/0!</v>
      </c>
      <c r="Y22" s="47">
        <f t="shared" si="5"/>
        <v>0</v>
      </c>
      <c r="Z22" s="47">
        <f t="shared" si="6"/>
        <v>0</v>
      </c>
      <c r="AA22" s="47" t="e">
        <f t="shared" si="7"/>
        <v>#DIV/0!</v>
      </c>
      <c r="AB22" s="47" t="e">
        <f t="shared" si="8"/>
        <v>#DIV/0!</v>
      </c>
      <c r="AC22" s="48"/>
    </row>
    <row r="23" spans="1:29" ht="22.5" x14ac:dyDescent="0.25">
      <c r="A23" s="32"/>
      <c r="B23" s="98" t="s">
        <v>132</v>
      </c>
      <c r="C23" s="99" t="s">
        <v>119</v>
      </c>
      <c r="D23" s="110"/>
      <c r="E23" s="111">
        <f t="shared" si="41"/>
        <v>27730460</v>
      </c>
      <c r="F23" s="111">
        <f>F24</f>
        <v>27730460</v>
      </c>
      <c r="G23" s="111">
        <f t="shared" ref="G23:H23" si="50">G24</f>
        <v>0</v>
      </c>
      <c r="H23" s="167">
        <f t="shared" si="50"/>
        <v>0</v>
      </c>
      <c r="I23" s="167"/>
      <c r="J23" s="167">
        <f>J24</f>
        <v>193119600</v>
      </c>
      <c r="K23" s="111">
        <f>K24</f>
        <v>193119600</v>
      </c>
      <c r="L23" s="111">
        <f>L24</f>
        <v>0</v>
      </c>
      <c r="M23" s="111">
        <f>M24</f>
        <v>0</v>
      </c>
      <c r="N23" s="111">
        <f>N24</f>
        <v>0</v>
      </c>
      <c r="O23" s="111">
        <f>P23+Q23+R23+S23</f>
        <v>0</v>
      </c>
      <c r="P23" s="111">
        <f t="shared" ref="P23:R23" si="51">P24</f>
        <v>0</v>
      </c>
      <c r="Q23" s="111">
        <f t="shared" si="51"/>
        <v>0</v>
      </c>
      <c r="R23" s="111">
        <f t="shared" si="51"/>
        <v>0</v>
      </c>
      <c r="S23" s="111">
        <f>S24</f>
        <v>0</v>
      </c>
      <c r="T23" s="112">
        <f t="shared" ref="T23" si="52">J23/E23*100</f>
        <v>696.41686434339704</v>
      </c>
      <c r="U23" s="112">
        <f t="shared" ref="U23" si="53">K23/F23*100</f>
        <v>696.41686434339704</v>
      </c>
      <c r="V23" s="112" t="e">
        <f t="shared" ref="V23" si="54">L23/G23*100</f>
        <v>#DIV/0!</v>
      </c>
      <c r="W23" s="112" t="e">
        <f t="shared" ref="W23" si="55">M23/H23*100</f>
        <v>#DIV/0!</v>
      </c>
      <c r="X23" s="112" t="e">
        <f t="shared" ref="X23" si="56">N23/I23*100</f>
        <v>#DIV/0!</v>
      </c>
      <c r="Y23" s="112">
        <f t="shared" ref="Y23" si="57">O23/J23*100</f>
        <v>0</v>
      </c>
      <c r="Z23" s="112">
        <f t="shared" ref="Z23" si="58">P23/K23*100</f>
        <v>0</v>
      </c>
      <c r="AA23" s="112" t="e">
        <f t="shared" ref="AA23" si="59">Q23/L23*100</f>
        <v>#DIV/0!</v>
      </c>
      <c r="AB23" s="112" t="e">
        <f t="shared" si="8"/>
        <v>#DIV/0!</v>
      </c>
      <c r="AC23" s="48"/>
    </row>
    <row r="24" spans="1:29" x14ac:dyDescent="0.25">
      <c r="A24" s="32"/>
      <c r="B24" s="100"/>
      <c r="C24" s="97" t="s">
        <v>136</v>
      </c>
      <c r="D24" s="84"/>
      <c r="E24" s="25">
        <f t="shared" si="41"/>
        <v>27730460</v>
      </c>
      <c r="F24" s="25">
        <v>27730460</v>
      </c>
      <c r="G24" s="25">
        <v>0</v>
      </c>
      <c r="H24" s="25">
        <v>0</v>
      </c>
      <c r="I24" s="25"/>
      <c r="J24" s="25">
        <f>K24+L24+M24+N24</f>
        <v>193119600</v>
      </c>
      <c r="K24" s="25">
        <v>193119600</v>
      </c>
      <c r="L24" s="25">
        <v>0</v>
      </c>
      <c r="M24" s="25">
        <v>0</v>
      </c>
      <c r="N24" s="25">
        <v>0</v>
      </c>
      <c r="O24" s="25">
        <f>P24+Q24+R24+S24</f>
        <v>0</v>
      </c>
      <c r="P24" s="25">
        <v>0</v>
      </c>
      <c r="Q24" s="25">
        <v>0</v>
      </c>
      <c r="R24" s="25">
        <v>0</v>
      </c>
      <c r="S24" s="25">
        <v>0</v>
      </c>
      <c r="T24" s="47">
        <f t="shared" ref="T24" si="60">J24/E24*100</f>
        <v>696.41686434339704</v>
      </c>
      <c r="U24" s="47">
        <f t="shared" ref="U24" si="61">K24/F24*100</f>
        <v>696.41686434339704</v>
      </c>
      <c r="V24" s="47" t="e">
        <f t="shared" ref="V24" si="62">L24/G24*100</f>
        <v>#DIV/0!</v>
      </c>
      <c r="W24" s="47" t="e">
        <f t="shared" ref="W24" si="63">M24/H24*100</f>
        <v>#DIV/0!</v>
      </c>
      <c r="X24" s="47" t="e">
        <f t="shared" ref="X24" si="64">N24/I24*100</f>
        <v>#DIV/0!</v>
      </c>
      <c r="Y24" s="47">
        <f t="shared" ref="Y24" si="65">O24/J24*100</f>
        <v>0</v>
      </c>
      <c r="Z24" s="47">
        <f t="shared" ref="Z24" si="66">P24/K24*100</f>
        <v>0</v>
      </c>
      <c r="AA24" s="47" t="e">
        <f t="shared" ref="AA24" si="67">Q24/L24*100</f>
        <v>#DIV/0!</v>
      </c>
      <c r="AB24" s="47" t="e">
        <f t="shared" si="8"/>
        <v>#DIV/0!</v>
      </c>
      <c r="AC24" s="48"/>
    </row>
    <row r="25" spans="1:29" ht="42" x14ac:dyDescent="0.25">
      <c r="A25" s="33" t="s">
        <v>85</v>
      </c>
      <c r="B25" s="123" t="s">
        <v>28</v>
      </c>
      <c r="C25" s="124" t="s">
        <v>73</v>
      </c>
      <c r="D25" s="117" t="s">
        <v>65</v>
      </c>
      <c r="E25" s="118">
        <f>F25+G25+H25</f>
        <v>1165128491.4100001</v>
      </c>
      <c r="F25" s="118">
        <f>F26+F27+F28+F29+F30+F31+F32+F33+F34+F35+F36+F37+F38+F39+F40</f>
        <v>239379269.66</v>
      </c>
      <c r="G25" s="118">
        <f t="shared" ref="G25:H25" si="68">G26+G27+G28+G29+G30+G31+G32+G33+G34+G35+G36+G37+G38+G39+G40</f>
        <v>910244221.75</v>
      </c>
      <c r="H25" s="118">
        <f t="shared" si="68"/>
        <v>15505000</v>
      </c>
      <c r="I25" s="118" t="e">
        <f>I26+#REF!+I27+I28+I29+I30+I31+I32+I33+I34+I35+I37+I38+I39+I40</f>
        <v>#REF!</v>
      </c>
      <c r="J25" s="118">
        <f t="shared" si="2"/>
        <v>6121129209</v>
      </c>
      <c r="K25" s="118">
        <f>K26+K27+K28+K29+K30+K31+K32+K33+K34+K35+K36+K37+K38+K39+K40</f>
        <v>1028407209</v>
      </c>
      <c r="L25" s="118">
        <f t="shared" ref="L25:N25" si="69">L26+L27+L28+L29+L30+L31+L32+L33+L34+L35+L36+L37+L38+L39+L40</f>
        <v>4846976900</v>
      </c>
      <c r="M25" s="118">
        <f t="shared" si="69"/>
        <v>52173100</v>
      </c>
      <c r="N25" s="118">
        <f t="shared" si="69"/>
        <v>193572000</v>
      </c>
      <c r="O25" s="118">
        <f t="shared" si="20"/>
        <v>578027412</v>
      </c>
      <c r="P25" s="118">
        <f>P26+P27+P28+P29+P30+P31+P32+P33+P34+P35+P36+P37+P38+P39+P40</f>
        <v>116868062</v>
      </c>
      <c r="Q25" s="118">
        <f t="shared" ref="Q25:S25" si="70">Q26+Q27+Q28+Q29+Q30+Q31+Q32+Q33+Q34+Q35+Q36+Q37+Q38+Q39+Q40</f>
        <v>456374804.98000008</v>
      </c>
      <c r="R25" s="118">
        <f t="shared" si="70"/>
        <v>4784545.0199999996</v>
      </c>
      <c r="S25" s="118">
        <f t="shared" si="70"/>
        <v>0</v>
      </c>
      <c r="T25" s="119">
        <f>O25/E25*100</f>
        <v>49.610615160606905</v>
      </c>
      <c r="U25" s="119">
        <f t="shared" si="16"/>
        <v>48.821296082151314</v>
      </c>
      <c r="V25" s="119">
        <f t="shared" si="17"/>
        <v>50.137621758542082</v>
      </c>
      <c r="W25" s="119">
        <f t="shared" si="18"/>
        <v>30.858078168332792</v>
      </c>
      <c r="X25" s="119" t="e">
        <f t="shared" si="5"/>
        <v>#REF!</v>
      </c>
      <c r="Y25" s="119">
        <f t="shared" si="5"/>
        <v>9.4431499853020018</v>
      </c>
      <c r="Z25" s="119">
        <f t="shared" si="6"/>
        <v>11.363987044941066</v>
      </c>
      <c r="AA25" s="119">
        <f t="shared" si="7"/>
        <v>9.4156587579363134</v>
      </c>
      <c r="AB25" s="119">
        <f t="shared" si="8"/>
        <v>9.1705208622834355</v>
      </c>
      <c r="AC25" s="46"/>
    </row>
    <row r="26" spans="1:29" ht="22.5" x14ac:dyDescent="0.25">
      <c r="A26" s="34"/>
      <c r="B26" s="87" t="s">
        <v>29</v>
      </c>
      <c r="C26" s="73" t="s">
        <v>11</v>
      </c>
      <c r="D26" s="84"/>
      <c r="E26" s="25">
        <f>F26+G26+H26+I26</f>
        <v>229738777.66</v>
      </c>
      <c r="F26" s="25">
        <v>229738777.66</v>
      </c>
      <c r="G26" s="25">
        <v>0</v>
      </c>
      <c r="H26" s="25">
        <v>0</v>
      </c>
      <c r="I26" s="25">
        <v>0</v>
      </c>
      <c r="J26" s="25">
        <f t="shared" si="2"/>
        <v>1186050343</v>
      </c>
      <c r="K26" s="25">
        <v>992478343</v>
      </c>
      <c r="L26" s="25">
        <v>0</v>
      </c>
      <c r="M26" s="25">
        <v>0</v>
      </c>
      <c r="N26" s="25">
        <v>193572000</v>
      </c>
      <c r="O26" s="25">
        <f t="shared" ref="O26:O40" si="71">P26+Q26+R26+S26</f>
        <v>113774456</v>
      </c>
      <c r="P26" s="25">
        <v>113774456</v>
      </c>
      <c r="Q26" s="25">
        <v>0</v>
      </c>
      <c r="R26" s="25">
        <v>0</v>
      </c>
      <c r="S26" s="25">
        <v>0</v>
      </c>
      <c r="T26" s="47">
        <f>O26/E26*100</f>
        <v>49.523400950787497</v>
      </c>
      <c r="U26" s="47">
        <f>P26/F26*100</f>
        <v>49.523400950787497</v>
      </c>
      <c r="V26" s="47" t="e">
        <f>Q26/G26*100</f>
        <v>#DIV/0!</v>
      </c>
      <c r="W26" s="47" t="e">
        <f>R26/H26*100</f>
        <v>#DIV/0!</v>
      </c>
      <c r="X26" s="47" t="e">
        <f t="shared" si="18"/>
        <v>#DIV/0!</v>
      </c>
      <c r="Y26" s="47">
        <f t="shared" si="5"/>
        <v>9.5927172629298756</v>
      </c>
      <c r="Z26" s="47">
        <f t="shared" si="6"/>
        <v>11.463671404263579</v>
      </c>
      <c r="AA26" s="47" t="e">
        <f t="shared" si="7"/>
        <v>#DIV/0!</v>
      </c>
      <c r="AB26" s="47" t="e">
        <f t="shared" si="8"/>
        <v>#DIV/0!</v>
      </c>
      <c r="AC26" s="48"/>
    </row>
    <row r="27" spans="1:29" ht="49.5" customHeight="1" x14ac:dyDescent="0.25">
      <c r="A27" s="32"/>
      <c r="B27" s="88" t="s">
        <v>40</v>
      </c>
      <c r="C27" s="89" t="s">
        <v>30</v>
      </c>
      <c r="D27" s="84"/>
      <c r="E27" s="25">
        <f t="shared" ref="E27:E40" si="72">F27+G27+H27+I27</f>
        <v>165000</v>
      </c>
      <c r="F27" s="25">
        <v>165000</v>
      </c>
      <c r="G27" s="25">
        <v>0</v>
      </c>
      <c r="H27" s="25">
        <v>0</v>
      </c>
      <c r="I27" s="25">
        <v>0</v>
      </c>
      <c r="J27" s="25">
        <f t="shared" si="2"/>
        <v>741000</v>
      </c>
      <c r="K27" s="25">
        <v>741000</v>
      </c>
      <c r="L27" s="25">
        <v>0</v>
      </c>
      <c r="M27" s="25">
        <v>0</v>
      </c>
      <c r="N27" s="25">
        <v>0</v>
      </c>
      <c r="O27" s="25">
        <f t="shared" si="71"/>
        <v>37316</v>
      </c>
      <c r="P27" s="25">
        <v>37316</v>
      </c>
      <c r="Q27" s="25">
        <v>0</v>
      </c>
      <c r="R27" s="25">
        <v>0</v>
      </c>
      <c r="S27" s="25">
        <v>0</v>
      </c>
      <c r="T27" s="47">
        <f t="shared" si="15"/>
        <v>22.615757575757574</v>
      </c>
      <c r="U27" s="47">
        <f t="shared" si="16"/>
        <v>22.615757575757574</v>
      </c>
      <c r="V27" s="47" t="e">
        <f t="shared" si="17"/>
        <v>#DIV/0!</v>
      </c>
      <c r="W27" s="47" t="e">
        <f t="shared" si="18"/>
        <v>#DIV/0!</v>
      </c>
      <c r="X27" s="47" t="e">
        <f t="shared" si="18"/>
        <v>#DIV/0!</v>
      </c>
      <c r="Y27" s="47">
        <f t="shared" si="5"/>
        <v>5.0358974358974358</v>
      </c>
      <c r="Z27" s="47">
        <f t="shared" si="6"/>
        <v>5.0358974358974358</v>
      </c>
      <c r="AA27" s="47" t="e">
        <f t="shared" si="7"/>
        <v>#DIV/0!</v>
      </c>
      <c r="AB27" s="47" t="e">
        <f t="shared" si="8"/>
        <v>#DIV/0!</v>
      </c>
      <c r="AC27" s="48"/>
    </row>
    <row r="28" spans="1:29" ht="67.5" x14ac:dyDescent="0.25">
      <c r="A28" s="32"/>
      <c r="B28" s="88" t="s">
        <v>32</v>
      </c>
      <c r="C28" s="89" t="s">
        <v>31</v>
      </c>
      <c r="D28" s="84"/>
      <c r="E28" s="25">
        <f t="shared" si="72"/>
        <v>15120000</v>
      </c>
      <c r="F28" s="25">
        <v>0</v>
      </c>
      <c r="G28" s="25">
        <v>15120000</v>
      </c>
      <c r="H28" s="25">
        <v>0</v>
      </c>
      <c r="I28" s="25">
        <v>0</v>
      </c>
      <c r="J28" s="25">
        <f t="shared" si="2"/>
        <v>60480000</v>
      </c>
      <c r="K28" s="25">
        <v>0</v>
      </c>
      <c r="L28" s="25">
        <v>60480000</v>
      </c>
      <c r="M28" s="25">
        <v>0</v>
      </c>
      <c r="N28" s="25">
        <v>0</v>
      </c>
      <c r="O28" s="25">
        <f t="shared" si="71"/>
        <v>7812000</v>
      </c>
      <c r="P28" s="25">
        <v>0</v>
      </c>
      <c r="Q28" s="25">
        <v>7812000</v>
      </c>
      <c r="R28" s="25">
        <v>0</v>
      </c>
      <c r="S28" s="25">
        <v>0</v>
      </c>
      <c r="T28" s="47">
        <f t="shared" si="15"/>
        <v>51.666666666666671</v>
      </c>
      <c r="U28" s="47" t="e">
        <f t="shared" si="16"/>
        <v>#DIV/0!</v>
      </c>
      <c r="V28" s="47">
        <f t="shared" si="17"/>
        <v>51.666666666666671</v>
      </c>
      <c r="W28" s="47" t="e">
        <f t="shared" si="18"/>
        <v>#DIV/0!</v>
      </c>
      <c r="X28" s="47" t="e">
        <f t="shared" si="18"/>
        <v>#DIV/0!</v>
      </c>
      <c r="Y28" s="47">
        <f t="shared" si="5"/>
        <v>12.916666666666668</v>
      </c>
      <c r="Z28" s="47" t="e">
        <f t="shared" si="6"/>
        <v>#DIV/0!</v>
      </c>
      <c r="AA28" s="47">
        <f t="shared" si="7"/>
        <v>12.916666666666668</v>
      </c>
      <c r="AB28" s="47" t="e">
        <f t="shared" si="8"/>
        <v>#DIV/0!</v>
      </c>
      <c r="AC28" s="48"/>
    </row>
    <row r="29" spans="1:29" ht="67.5" x14ac:dyDescent="0.25">
      <c r="A29" s="32"/>
      <c r="B29" s="88" t="s">
        <v>34</v>
      </c>
      <c r="C29" s="73" t="s">
        <v>33</v>
      </c>
      <c r="D29" s="84"/>
      <c r="E29" s="25">
        <f t="shared" si="72"/>
        <v>137600</v>
      </c>
      <c r="F29" s="25">
        <v>0</v>
      </c>
      <c r="G29" s="25">
        <v>137600</v>
      </c>
      <c r="H29" s="25">
        <v>0</v>
      </c>
      <c r="I29" s="25">
        <v>0</v>
      </c>
      <c r="J29" s="25">
        <f t="shared" si="2"/>
        <v>619200</v>
      </c>
      <c r="K29" s="25">
        <v>0</v>
      </c>
      <c r="L29" s="25">
        <v>619200</v>
      </c>
      <c r="M29" s="25">
        <v>0</v>
      </c>
      <c r="N29" s="25">
        <v>0</v>
      </c>
      <c r="O29" s="25">
        <f t="shared" si="71"/>
        <v>0</v>
      </c>
      <c r="P29" s="25">
        <v>0</v>
      </c>
      <c r="Q29" s="25">
        <v>0</v>
      </c>
      <c r="R29" s="25">
        <v>0</v>
      </c>
      <c r="S29" s="25">
        <v>0</v>
      </c>
      <c r="T29" s="47">
        <f t="shared" si="15"/>
        <v>0</v>
      </c>
      <c r="U29" s="47" t="e">
        <f t="shared" si="16"/>
        <v>#DIV/0!</v>
      </c>
      <c r="V29" s="47">
        <f t="shared" si="17"/>
        <v>0</v>
      </c>
      <c r="W29" s="47" t="e">
        <f t="shared" si="18"/>
        <v>#DIV/0!</v>
      </c>
      <c r="X29" s="47" t="e">
        <f t="shared" si="18"/>
        <v>#DIV/0!</v>
      </c>
      <c r="Y29" s="47">
        <f t="shared" si="5"/>
        <v>0</v>
      </c>
      <c r="Z29" s="47" t="e">
        <f t="shared" si="6"/>
        <v>#DIV/0!</v>
      </c>
      <c r="AA29" s="47">
        <f t="shared" si="7"/>
        <v>0</v>
      </c>
      <c r="AB29" s="47" t="e">
        <f t="shared" si="8"/>
        <v>#DIV/0!</v>
      </c>
      <c r="AC29" s="48"/>
    </row>
    <row r="30" spans="1:29" ht="78.75" x14ac:dyDescent="0.25">
      <c r="A30" s="32"/>
      <c r="B30" s="87" t="s">
        <v>36</v>
      </c>
      <c r="C30" s="73" t="s">
        <v>35</v>
      </c>
      <c r="D30" s="84"/>
      <c r="E30" s="25">
        <f t="shared" si="72"/>
        <v>88573248</v>
      </c>
      <c r="F30" s="25">
        <v>0</v>
      </c>
      <c r="G30" s="25">
        <v>88573248</v>
      </c>
      <c r="H30" s="25">
        <v>0</v>
      </c>
      <c r="I30" s="31">
        <v>0</v>
      </c>
      <c r="J30" s="25">
        <f t="shared" si="2"/>
        <v>279897800</v>
      </c>
      <c r="K30" s="25">
        <v>0</v>
      </c>
      <c r="L30" s="25">
        <v>279897800</v>
      </c>
      <c r="M30" s="25">
        <v>0</v>
      </c>
      <c r="N30" s="25">
        <v>0</v>
      </c>
      <c r="O30" s="25">
        <f t="shared" si="71"/>
        <v>47696246.990000002</v>
      </c>
      <c r="P30" s="25">
        <v>0</v>
      </c>
      <c r="Q30" s="25">
        <v>47696246.990000002</v>
      </c>
      <c r="R30" s="31">
        <v>0</v>
      </c>
      <c r="S30" s="31">
        <v>0</v>
      </c>
      <c r="T30" s="47">
        <f t="shared" si="15"/>
        <v>53.849495267464967</v>
      </c>
      <c r="U30" s="47" t="e">
        <f t="shared" si="16"/>
        <v>#DIV/0!</v>
      </c>
      <c r="V30" s="47">
        <f t="shared" si="17"/>
        <v>53.849495267464967</v>
      </c>
      <c r="W30" s="47" t="e">
        <f t="shared" si="18"/>
        <v>#DIV/0!</v>
      </c>
      <c r="X30" s="47" t="e">
        <f t="shared" si="18"/>
        <v>#DIV/0!</v>
      </c>
      <c r="Y30" s="47">
        <f t="shared" si="5"/>
        <v>17.040593741715725</v>
      </c>
      <c r="Z30" s="47" t="e">
        <f t="shared" si="6"/>
        <v>#DIV/0!</v>
      </c>
      <c r="AA30" s="47">
        <f t="shared" si="7"/>
        <v>17.040593741715725</v>
      </c>
      <c r="AB30" s="47" t="e">
        <f t="shared" si="8"/>
        <v>#DIV/0!</v>
      </c>
      <c r="AC30" s="48"/>
    </row>
    <row r="31" spans="1:29" ht="56.25" x14ac:dyDescent="0.25">
      <c r="A31" s="32"/>
      <c r="B31" s="87" t="s">
        <v>38</v>
      </c>
      <c r="C31" s="73" t="s">
        <v>37</v>
      </c>
      <c r="D31" s="84"/>
      <c r="E31" s="25">
        <f t="shared" si="72"/>
        <v>14055469</v>
      </c>
      <c r="F31" s="25">
        <v>0</v>
      </c>
      <c r="G31" s="25">
        <v>14055469</v>
      </c>
      <c r="H31" s="25">
        <v>0</v>
      </c>
      <c r="I31" s="31">
        <v>0</v>
      </c>
      <c r="J31" s="25">
        <f t="shared" si="2"/>
        <v>70880000</v>
      </c>
      <c r="K31" s="25">
        <v>0</v>
      </c>
      <c r="L31" s="25">
        <v>70880000</v>
      </c>
      <c r="M31" s="25">
        <v>0</v>
      </c>
      <c r="N31" s="25">
        <v>0</v>
      </c>
      <c r="O31" s="25">
        <f t="shared" si="71"/>
        <v>9671881.8100000005</v>
      </c>
      <c r="P31" s="25">
        <v>0</v>
      </c>
      <c r="Q31" s="25">
        <v>9671881.8100000005</v>
      </c>
      <c r="R31" s="25">
        <v>0</v>
      </c>
      <c r="S31" s="25">
        <v>0</v>
      </c>
      <c r="T31" s="47">
        <f t="shared" si="15"/>
        <v>68.81223109666422</v>
      </c>
      <c r="U31" s="47" t="e">
        <f t="shared" si="16"/>
        <v>#DIV/0!</v>
      </c>
      <c r="V31" s="47">
        <f t="shared" si="17"/>
        <v>68.81223109666422</v>
      </c>
      <c r="W31" s="47" t="e">
        <f t="shared" si="18"/>
        <v>#DIV/0!</v>
      </c>
      <c r="X31" s="47" t="e">
        <f t="shared" si="18"/>
        <v>#DIV/0!</v>
      </c>
      <c r="Y31" s="47">
        <f t="shared" si="5"/>
        <v>13.64543144751693</v>
      </c>
      <c r="Z31" s="47" t="e">
        <f t="shared" si="6"/>
        <v>#DIV/0!</v>
      </c>
      <c r="AA31" s="47">
        <f t="shared" si="7"/>
        <v>13.64543144751693</v>
      </c>
      <c r="AB31" s="47" t="e">
        <f t="shared" si="8"/>
        <v>#DIV/0!</v>
      </c>
      <c r="AC31" s="48"/>
    </row>
    <row r="32" spans="1:29" ht="45" x14ac:dyDescent="0.25">
      <c r="A32" s="32"/>
      <c r="B32" s="87" t="s">
        <v>39</v>
      </c>
      <c r="C32" s="73" t="s">
        <v>7</v>
      </c>
      <c r="D32" s="84"/>
      <c r="E32" s="25">
        <f t="shared" si="72"/>
        <v>219516466</v>
      </c>
      <c r="F32" s="25">
        <v>0</v>
      </c>
      <c r="G32" s="25">
        <v>219516466</v>
      </c>
      <c r="H32" s="25">
        <v>0</v>
      </c>
      <c r="I32" s="31">
        <v>0</v>
      </c>
      <c r="J32" s="25">
        <f t="shared" si="2"/>
        <v>1189827800</v>
      </c>
      <c r="K32" s="25">
        <v>0</v>
      </c>
      <c r="L32" s="25">
        <v>1189827800</v>
      </c>
      <c r="M32" s="25">
        <v>0</v>
      </c>
      <c r="N32" s="25">
        <v>0</v>
      </c>
      <c r="O32" s="25">
        <f t="shared" si="71"/>
        <v>101975372</v>
      </c>
      <c r="P32" s="25">
        <v>0</v>
      </c>
      <c r="Q32" s="25">
        <v>101975372</v>
      </c>
      <c r="R32" s="25">
        <v>0</v>
      </c>
      <c r="S32" s="25">
        <v>0</v>
      </c>
      <c r="T32" s="47">
        <f t="shared" si="15"/>
        <v>46.454543414524544</v>
      </c>
      <c r="U32" s="47" t="e">
        <f t="shared" si="16"/>
        <v>#DIV/0!</v>
      </c>
      <c r="V32" s="47">
        <f t="shared" si="17"/>
        <v>46.454543414524544</v>
      </c>
      <c r="W32" s="47" t="e">
        <f t="shared" si="18"/>
        <v>#DIV/0!</v>
      </c>
      <c r="X32" s="47" t="e">
        <f t="shared" si="18"/>
        <v>#DIV/0!</v>
      </c>
      <c r="Y32" s="47">
        <f t="shared" si="5"/>
        <v>8.5705992077172848</v>
      </c>
      <c r="Z32" s="47" t="e">
        <f t="shared" si="6"/>
        <v>#DIV/0!</v>
      </c>
      <c r="AA32" s="47">
        <f t="shared" si="7"/>
        <v>8.5705992077172848</v>
      </c>
      <c r="AB32" s="47" t="e">
        <f t="shared" si="8"/>
        <v>#DIV/0!</v>
      </c>
      <c r="AC32" s="48"/>
    </row>
    <row r="33" spans="1:29" ht="45" x14ac:dyDescent="0.25">
      <c r="A33" s="32"/>
      <c r="B33" s="87" t="s">
        <v>41</v>
      </c>
      <c r="C33" s="73" t="s">
        <v>9</v>
      </c>
      <c r="D33" s="84"/>
      <c r="E33" s="25">
        <f t="shared" si="72"/>
        <v>50150800</v>
      </c>
      <c r="F33" s="25">
        <v>0</v>
      </c>
      <c r="G33" s="25">
        <v>50150800</v>
      </c>
      <c r="H33" s="25">
        <v>0</v>
      </c>
      <c r="I33" s="31">
        <v>0</v>
      </c>
      <c r="J33" s="25">
        <f t="shared" si="2"/>
        <v>320111600</v>
      </c>
      <c r="K33" s="25">
        <v>0</v>
      </c>
      <c r="L33" s="25">
        <v>320111600</v>
      </c>
      <c r="M33" s="25">
        <v>0</v>
      </c>
      <c r="N33" s="25">
        <v>0</v>
      </c>
      <c r="O33" s="25">
        <f t="shared" si="71"/>
        <v>12577713.710000001</v>
      </c>
      <c r="P33" s="25">
        <v>0</v>
      </c>
      <c r="Q33" s="25">
        <v>12577713.710000001</v>
      </c>
      <c r="R33" s="25">
        <v>0</v>
      </c>
      <c r="S33" s="25">
        <v>0</v>
      </c>
      <c r="T33" s="47">
        <f t="shared" si="15"/>
        <v>25.079786783062286</v>
      </c>
      <c r="U33" s="47" t="e">
        <f t="shared" si="16"/>
        <v>#DIV/0!</v>
      </c>
      <c r="V33" s="47">
        <f t="shared" si="17"/>
        <v>25.079786783062286</v>
      </c>
      <c r="W33" s="47" t="e">
        <f t="shared" si="18"/>
        <v>#DIV/0!</v>
      </c>
      <c r="X33" s="47" t="e">
        <f t="shared" si="18"/>
        <v>#DIV/0!</v>
      </c>
      <c r="Y33" s="47">
        <f t="shared" si="5"/>
        <v>3.9291652379982485</v>
      </c>
      <c r="Z33" s="47" t="e">
        <f t="shared" si="6"/>
        <v>#DIV/0!</v>
      </c>
      <c r="AA33" s="47">
        <f t="shared" si="7"/>
        <v>3.9291652379982485</v>
      </c>
      <c r="AB33" s="47" t="e">
        <f t="shared" si="8"/>
        <v>#DIV/0!</v>
      </c>
      <c r="AC33" s="48"/>
    </row>
    <row r="34" spans="1:29" ht="56.25" x14ac:dyDescent="0.25">
      <c r="A34" s="32"/>
      <c r="B34" s="87" t="s">
        <v>42</v>
      </c>
      <c r="C34" s="73" t="s">
        <v>8</v>
      </c>
      <c r="D34" s="84"/>
      <c r="E34" s="25">
        <f t="shared" si="72"/>
        <v>489304768</v>
      </c>
      <c r="F34" s="25">
        <v>0</v>
      </c>
      <c r="G34" s="25">
        <v>489304768</v>
      </c>
      <c r="H34" s="25">
        <v>0</v>
      </c>
      <c r="I34" s="31">
        <v>0</v>
      </c>
      <c r="J34" s="25">
        <f t="shared" si="2"/>
        <v>2770089900</v>
      </c>
      <c r="K34" s="25">
        <v>0</v>
      </c>
      <c r="L34" s="25">
        <v>2770089900</v>
      </c>
      <c r="M34" s="25">
        <v>0</v>
      </c>
      <c r="N34" s="25">
        <v>0</v>
      </c>
      <c r="O34" s="25">
        <f t="shared" si="71"/>
        <v>267339197.31</v>
      </c>
      <c r="P34" s="25">
        <v>0</v>
      </c>
      <c r="Q34" s="25">
        <v>267339197.31</v>
      </c>
      <c r="R34" s="25">
        <v>0</v>
      </c>
      <c r="S34" s="25">
        <v>0</v>
      </c>
      <c r="T34" s="47">
        <f t="shared" si="15"/>
        <v>54.636540412784207</v>
      </c>
      <c r="U34" s="47" t="e">
        <f t="shared" si="16"/>
        <v>#DIV/0!</v>
      </c>
      <c r="V34" s="47">
        <f t="shared" si="17"/>
        <v>54.636540412784207</v>
      </c>
      <c r="W34" s="47" t="e">
        <f t="shared" si="18"/>
        <v>#DIV/0!</v>
      </c>
      <c r="X34" s="47" t="e">
        <f t="shared" si="18"/>
        <v>#DIV/0!</v>
      </c>
      <c r="Y34" s="47">
        <f t="shared" si="5"/>
        <v>9.6509213404951222</v>
      </c>
      <c r="Z34" s="47" t="e">
        <f t="shared" si="6"/>
        <v>#DIV/0!</v>
      </c>
      <c r="AA34" s="47">
        <f t="shared" si="7"/>
        <v>9.6509213404951222</v>
      </c>
      <c r="AB34" s="47" t="e">
        <f t="shared" si="8"/>
        <v>#DIV/0!</v>
      </c>
      <c r="AC34" s="48"/>
    </row>
    <row r="35" spans="1:29" ht="45" x14ac:dyDescent="0.25">
      <c r="A35" s="32"/>
      <c r="B35" s="87" t="s">
        <v>43</v>
      </c>
      <c r="C35" s="73" t="s">
        <v>10</v>
      </c>
      <c r="D35" s="84"/>
      <c r="E35" s="25">
        <f t="shared" si="72"/>
        <v>5871450</v>
      </c>
      <c r="F35" s="25">
        <v>0</v>
      </c>
      <c r="G35" s="25">
        <v>5871450</v>
      </c>
      <c r="H35" s="25">
        <v>0</v>
      </c>
      <c r="I35" s="31">
        <v>0</v>
      </c>
      <c r="J35" s="25">
        <f t="shared" si="2"/>
        <v>40390100</v>
      </c>
      <c r="K35" s="25">
        <v>0</v>
      </c>
      <c r="L35" s="25">
        <v>40390100</v>
      </c>
      <c r="M35" s="25">
        <v>0</v>
      </c>
      <c r="N35" s="25">
        <v>0</v>
      </c>
      <c r="O35" s="25">
        <f t="shared" si="71"/>
        <v>2392991.81</v>
      </c>
      <c r="P35" s="25">
        <v>0</v>
      </c>
      <c r="Q35" s="25">
        <v>2392991.81</v>
      </c>
      <c r="R35" s="25">
        <v>0</v>
      </c>
      <c r="S35" s="25">
        <v>0</v>
      </c>
      <c r="T35" s="47">
        <f t="shared" si="15"/>
        <v>40.756402762520331</v>
      </c>
      <c r="U35" s="47" t="e">
        <f t="shared" si="16"/>
        <v>#DIV/0!</v>
      </c>
      <c r="V35" s="47">
        <f t="shared" si="17"/>
        <v>40.756402762520331</v>
      </c>
      <c r="W35" s="47" t="e">
        <f t="shared" si="18"/>
        <v>#DIV/0!</v>
      </c>
      <c r="X35" s="47" t="e">
        <f t="shared" si="18"/>
        <v>#DIV/0!</v>
      </c>
      <c r="Y35" s="47">
        <f t="shared" si="5"/>
        <v>5.9246988989876233</v>
      </c>
      <c r="Z35" s="47" t="e">
        <f t="shared" si="6"/>
        <v>#DIV/0!</v>
      </c>
      <c r="AA35" s="47">
        <f t="shared" si="7"/>
        <v>5.9246988989876233</v>
      </c>
      <c r="AB35" s="47" t="e">
        <f t="shared" si="8"/>
        <v>#DIV/0!</v>
      </c>
      <c r="AC35" s="48"/>
    </row>
    <row r="36" spans="1:29" ht="51.75" customHeight="1" x14ac:dyDescent="0.25">
      <c r="A36" s="32"/>
      <c r="B36" s="90" t="s">
        <v>133</v>
      </c>
      <c r="C36" s="91" t="s">
        <v>134</v>
      </c>
      <c r="D36" s="84"/>
      <c r="E36" s="25">
        <f t="shared" si="72"/>
        <v>7390793</v>
      </c>
      <c r="F36" s="25">
        <v>0</v>
      </c>
      <c r="G36" s="25">
        <v>7390793</v>
      </c>
      <c r="H36" s="25">
        <v>0</v>
      </c>
      <c r="I36" s="31"/>
      <c r="J36" s="25">
        <f t="shared" si="2"/>
        <v>47678400</v>
      </c>
      <c r="K36" s="25">
        <v>0</v>
      </c>
      <c r="L36" s="25">
        <v>47678400</v>
      </c>
      <c r="M36" s="25">
        <v>0</v>
      </c>
      <c r="N36" s="25">
        <v>0</v>
      </c>
      <c r="O36" s="25">
        <f t="shared" si="71"/>
        <v>819980.36</v>
      </c>
      <c r="P36" s="25">
        <v>0</v>
      </c>
      <c r="Q36" s="25">
        <v>819980.36</v>
      </c>
      <c r="R36" s="25">
        <v>0</v>
      </c>
      <c r="S36" s="25">
        <v>0</v>
      </c>
      <c r="T36" s="47">
        <f t="shared" si="15"/>
        <v>11.094619481292467</v>
      </c>
      <c r="U36" s="47" t="e">
        <f t="shared" si="16"/>
        <v>#DIV/0!</v>
      </c>
      <c r="V36" s="47">
        <f t="shared" si="17"/>
        <v>11.094619481292467</v>
      </c>
      <c r="W36" s="47" t="e">
        <f t="shared" si="18"/>
        <v>#DIV/0!</v>
      </c>
      <c r="X36" s="47" t="e">
        <f t="shared" si="18"/>
        <v>#DIV/0!</v>
      </c>
      <c r="Y36" s="47">
        <f t="shared" si="5"/>
        <v>1.71981517836169</v>
      </c>
      <c r="Z36" s="47" t="e">
        <f t="shared" si="6"/>
        <v>#DIV/0!</v>
      </c>
      <c r="AA36" s="47">
        <f t="shared" si="7"/>
        <v>1.71981517836169</v>
      </c>
      <c r="AB36" s="47" t="e">
        <f t="shared" si="8"/>
        <v>#DIV/0!</v>
      </c>
      <c r="AC36" s="48"/>
    </row>
    <row r="37" spans="1:29" ht="22.5" x14ac:dyDescent="0.25">
      <c r="A37" s="32"/>
      <c r="B37" s="87" t="s">
        <v>44</v>
      </c>
      <c r="C37" s="73" t="s">
        <v>13</v>
      </c>
      <c r="D37" s="84"/>
      <c r="E37" s="25">
        <f t="shared" si="72"/>
        <v>0</v>
      </c>
      <c r="F37" s="25">
        <v>0</v>
      </c>
      <c r="G37" s="25">
        <v>0</v>
      </c>
      <c r="H37" s="25">
        <v>0</v>
      </c>
      <c r="I37" s="31">
        <v>0</v>
      </c>
      <c r="J37" s="25">
        <f t="shared" si="2"/>
        <v>200000</v>
      </c>
      <c r="K37" s="25">
        <v>0</v>
      </c>
      <c r="L37" s="25">
        <v>200000</v>
      </c>
      <c r="M37" s="25">
        <v>0</v>
      </c>
      <c r="N37" s="25">
        <v>0</v>
      </c>
      <c r="O37" s="25">
        <f t="shared" si="71"/>
        <v>0</v>
      </c>
      <c r="P37" s="25">
        <v>0</v>
      </c>
      <c r="Q37" s="25">
        <v>0</v>
      </c>
      <c r="R37" s="25">
        <v>0</v>
      </c>
      <c r="S37" s="25">
        <v>0</v>
      </c>
      <c r="T37" s="47" t="e">
        <f t="shared" si="15"/>
        <v>#DIV/0!</v>
      </c>
      <c r="U37" s="47" t="e">
        <f t="shared" si="16"/>
        <v>#DIV/0!</v>
      </c>
      <c r="V37" s="47" t="e">
        <f t="shared" si="17"/>
        <v>#DIV/0!</v>
      </c>
      <c r="W37" s="47" t="e">
        <f t="shared" si="18"/>
        <v>#DIV/0!</v>
      </c>
      <c r="X37" s="47" t="e">
        <f t="shared" si="18"/>
        <v>#DIV/0!</v>
      </c>
      <c r="Y37" s="47">
        <f t="shared" si="5"/>
        <v>0</v>
      </c>
      <c r="Z37" s="47" t="e">
        <f t="shared" si="6"/>
        <v>#DIV/0!</v>
      </c>
      <c r="AA37" s="47">
        <f t="shared" si="7"/>
        <v>0</v>
      </c>
      <c r="AB37" s="47" t="e">
        <f t="shared" si="8"/>
        <v>#DIV/0!</v>
      </c>
      <c r="AC37" s="48"/>
    </row>
    <row r="38" spans="1:29" ht="12" customHeight="1" x14ac:dyDescent="0.25">
      <c r="A38" s="32"/>
      <c r="B38" s="87" t="s">
        <v>45</v>
      </c>
      <c r="C38" s="73" t="s">
        <v>16</v>
      </c>
      <c r="D38" s="84"/>
      <c r="E38" s="25">
        <f t="shared" si="72"/>
        <v>820135</v>
      </c>
      <c r="F38" s="25">
        <v>820135</v>
      </c>
      <c r="G38" s="25">
        <v>0</v>
      </c>
      <c r="H38" s="25">
        <v>0</v>
      </c>
      <c r="I38" s="31">
        <v>0</v>
      </c>
      <c r="J38" s="25">
        <f t="shared" si="2"/>
        <v>6083866</v>
      </c>
      <c r="K38" s="25">
        <f>3045900+3037966</f>
        <v>6083866</v>
      </c>
      <c r="L38" s="25">
        <v>0</v>
      </c>
      <c r="M38" s="25">
        <v>0</v>
      </c>
      <c r="N38" s="25">
        <v>0</v>
      </c>
      <c r="O38" s="25">
        <f t="shared" si="71"/>
        <v>387301</v>
      </c>
      <c r="P38" s="25">
        <v>387301</v>
      </c>
      <c r="Q38" s="25">
        <v>0</v>
      </c>
      <c r="R38" s="25">
        <v>0</v>
      </c>
      <c r="S38" s="25">
        <v>0</v>
      </c>
      <c r="T38" s="47">
        <f t="shared" si="15"/>
        <v>47.224054576380716</v>
      </c>
      <c r="U38" s="47">
        <f t="shared" si="16"/>
        <v>47.224054576380716</v>
      </c>
      <c r="V38" s="47" t="e">
        <f t="shared" si="17"/>
        <v>#DIV/0!</v>
      </c>
      <c r="W38" s="47" t="e">
        <f t="shared" si="18"/>
        <v>#DIV/0!</v>
      </c>
      <c r="X38" s="47" t="e">
        <f t="shared" si="18"/>
        <v>#DIV/0!</v>
      </c>
      <c r="Y38" s="47">
        <f t="shared" si="5"/>
        <v>6.3660343603886087</v>
      </c>
      <c r="Z38" s="47">
        <f t="shared" si="6"/>
        <v>6.3660343603886087</v>
      </c>
      <c r="AA38" s="47" t="e">
        <f t="shared" si="7"/>
        <v>#DIV/0!</v>
      </c>
      <c r="AB38" s="47" t="e">
        <f t="shared" si="8"/>
        <v>#DIV/0!</v>
      </c>
      <c r="AC38" s="48"/>
    </row>
    <row r="39" spans="1:29" ht="56.25" x14ac:dyDescent="0.25">
      <c r="A39" s="32"/>
      <c r="B39" s="87" t="s">
        <v>46</v>
      </c>
      <c r="C39" s="73" t="s">
        <v>15</v>
      </c>
      <c r="D39" s="84"/>
      <c r="E39" s="25">
        <f t="shared" si="72"/>
        <v>44283984.75</v>
      </c>
      <c r="F39" s="25">
        <v>8655357</v>
      </c>
      <c r="G39" s="25">
        <v>20123627.75</v>
      </c>
      <c r="H39" s="25">
        <v>15505000</v>
      </c>
      <c r="I39" s="31">
        <v>0</v>
      </c>
      <c r="J39" s="25">
        <f t="shared" si="2"/>
        <v>147679200</v>
      </c>
      <c r="K39" s="25">
        <v>29104000</v>
      </c>
      <c r="L39" s="25">
        <v>66402100</v>
      </c>
      <c r="M39" s="25">
        <v>52173100</v>
      </c>
      <c r="N39" s="25">
        <v>0</v>
      </c>
      <c r="O39" s="25">
        <f t="shared" si="71"/>
        <v>13542955.01</v>
      </c>
      <c r="P39" s="25">
        <v>2668989</v>
      </c>
      <c r="Q39" s="25">
        <v>6089420.9900000002</v>
      </c>
      <c r="R39" s="25">
        <v>4784545.0199999996</v>
      </c>
      <c r="S39" s="25">
        <v>0</v>
      </c>
      <c r="T39" s="47">
        <f t="shared" si="15"/>
        <v>30.582060504390356</v>
      </c>
      <c r="U39" s="47">
        <f t="shared" si="16"/>
        <v>30.836267065587244</v>
      </c>
      <c r="V39" s="47">
        <f t="shared" si="17"/>
        <v>30.260055819209835</v>
      </c>
      <c r="W39" s="47">
        <f t="shared" si="18"/>
        <v>30.858078168332792</v>
      </c>
      <c r="X39" s="47">
        <v>0</v>
      </c>
      <c r="Y39" s="47">
        <f t="shared" si="5"/>
        <v>9.1705230052708853</v>
      </c>
      <c r="Z39" s="47">
        <f t="shared" si="6"/>
        <v>9.1705229521715221</v>
      </c>
      <c r="AA39" s="47">
        <f t="shared" si="7"/>
        <v>9.1705247123208462</v>
      </c>
      <c r="AB39" s="47">
        <f t="shared" si="8"/>
        <v>9.1705208622834355</v>
      </c>
      <c r="AC39" s="48"/>
    </row>
    <row r="40" spans="1:29" ht="22.5" x14ac:dyDescent="0.25">
      <c r="A40" s="32"/>
      <c r="B40" s="87" t="s">
        <v>47</v>
      </c>
      <c r="C40" s="73" t="s">
        <v>14</v>
      </c>
      <c r="D40" s="84"/>
      <c r="E40" s="25">
        <f t="shared" si="72"/>
        <v>0</v>
      </c>
      <c r="F40" s="25">
        <v>0</v>
      </c>
      <c r="G40" s="25">
        <v>0</v>
      </c>
      <c r="H40" s="25">
        <v>0</v>
      </c>
      <c r="I40" s="31">
        <v>0</v>
      </c>
      <c r="J40" s="25">
        <f t="shared" si="2"/>
        <v>400000</v>
      </c>
      <c r="K40" s="25">
        <v>0</v>
      </c>
      <c r="L40" s="25">
        <v>400000</v>
      </c>
      <c r="M40" s="25">
        <v>0</v>
      </c>
      <c r="N40" s="25">
        <v>0</v>
      </c>
      <c r="O40" s="25">
        <f t="shared" si="71"/>
        <v>0</v>
      </c>
      <c r="P40" s="25">
        <v>0</v>
      </c>
      <c r="Q40" s="25">
        <v>0</v>
      </c>
      <c r="R40" s="25">
        <v>0</v>
      </c>
      <c r="S40" s="25">
        <v>0</v>
      </c>
      <c r="T40" s="47" t="e">
        <f t="shared" si="15"/>
        <v>#DIV/0!</v>
      </c>
      <c r="U40" s="47" t="e">
        <f t="shared" si="16"/>
        <v>#DIV/0!</v>
      </c>
      <c r="V40" s="47" t="e">
        <f t="shared" si="17"/>
        <v>#DIV/0!</v>
      </c>
      <c r="W40" s="47" t="e">
        <f t="shared" si="18"/>
        <v>#DIV/0!</v>
      </c>
      <c r="X40" s="47" t="e">
        <f t="shared" si="18"/>
        <v>#DIV/0!</v>
      </c>
      <c r="Y40" s="47">
        <f t="shared" si="5"/>
        <v>0</v>
      </c>
      <c r="Z40" s="47" t="e">
        <f t="shared" si="6"/>
        <v>#DIV/0!</v>
      </c>
      <c r="AA40" s="47">
        <f t="shared" si="7"/>
        <v>0</v>
      </c>
      <c r="AB40" s="47" t="e">
        <f t="shared" si="8"/>
        <v>#DIV/0!</v>
      </c>
      <c r="AC40" s="48"/>
    </row>
    <row r="41" spans="1:29" ht="31.5" x14ac:dyDescent="0.25">
      <c r="A41" s="29" t="s">
        <v>90</v>
      </c>
      <c r="B41" s="125" t="s">
        <v>48</v>
      </c>
      <c r="C41" s="126" t="s">
        <v>72</v>
      </c>
      <c r="D41" s="117" t="s">
        <v>135</v>
      </c>
      <c r="E41" s="118">
        <f t="shared" ref="E41:E50" si="73">F41+G41+H41+I41</f>
        <v>9434318</v>
      </c>
      <c r="F41" s="118">
        <f>F42+F43</f>
        <v>9434318</v>
      </c>
      <c r="G41" s="118">
        <f t="shared" ref="G41:H41" si="74">G42+G43</f>
        <v>0</v>
      </c>
      <c r="H41" s="118">
        <f t="shared" si="74"/>
        <v>0</v>
      </c>
      <c r="I41" s="118">
        <f>I42</f>
        <v>0</v>
      </c>
      <c r="J41" s="118">
        <f t="shared" si="2"/>
        <v>42234000</v>
      </c>
      <c r="K41" s="118">
        <f>K42+K43</f>
        <v>42234000</v>
      </c>
      <c r="L41" s="118">
        <f t="shared" ref="L41:N41" si="75">L42+L43</f>
        <v>0</v>
      </c>
      <c r="M41" s="118">
        <f t="shared" si="75"/>
        <v>0</v>
      </c>
      <c r="N41" s="118">
        <f t="shared" si="75"/>
        <v>0</v>
      </c>
      <c r="O41" s="118">
        <f t="shared" ref="O41:O50" si="76">P41+Q41+R41+S41</f>
        <v>5599411.8499999996</v>
      </c>
      <c r="P41" s="118">
        <f>P42+P43</f>
        <v>5599411.8499999996</v>
      </c>
      <c r="Q41" s="118">
        <f t="shared" ref="Q41:S41" si="77">Q42+Q43</f>
        <v>0</v>
      </c>
      <c r="R41" s="118">
        <f t="shared" si="77"/>
        <v>0</v>
      </c>
      <c r="S41" s="118">
        <f t="shared" si="77"/>
        <v>0</v>
      </c>
      <c r="T41" s="119">
        <f t="shared" si="15"/>
        <v>59.35152758259791</v>
      </c>
      <c r="U41" s="119">
        <f t="shared" si="16"/>
        <v>59.35152758259791</v>
      </c>
      <c r="V41" s="119" t="e">
        <f t="shared" si="17"/>
        <v>#DIV/0!</v>
      </c>
      <c r="W41" s="119" t="e">
        <f t="shared" si="18"/>
        <v>#DIV/0!</v>
      </c>
      <c r="X41" s="119" t="e">
        <f t="shared" si="18"/>
        <v>#DIV/0!</v>
      </c>
      <c r="Y41" s="119">
        <f t="shared" si="5"/>
        <v>13.25806660510489</v>
      </c>
      <c r="Z41" s="119">
        <f t="shared" si="6"/>
        <v>13.25806660510489</v>
      </c>
      <c r="AA41" s="119" t="e">
        <f t="shared" si="7"/>
        <v>#DIV/0!</v>
      </c>
      <c r="AB41" s="119" t="e">
        <f t="shared" si="8"/>
        <v>#DIV/0!</v>
      </c>
      <c r="AC41" s="46"/>
    </row>
    <row r="42" spans="1:29" ht="17.25" customHeight="1" x14ac:dyDescent="0.25">
      <c r="A42" s="35"/>
      <c r="B42" s="90" t="s">
        <v>49</v>
      </c>
      <c r="C42" s="138" t="s">
        <v>12</v>
      </c>
      <c r="D42" s="84" t="s">
        <v>65</v>
      </c>
      <c r="E42" s="25">
        <f t="shared" si="73"/>
        <v>9434318</v>
      </c>
      <c r="F42" s="25">
        <v>9434318</v>
      </c>
      <c r="G42" s="25">
        <v>0</v>
      </c>
      <c r="H42" s="25">
        <v>0</v>
      </c>
      <c r="I42" s="31">
        <v>0</v>
      </c>
      <c r="J42" s="25">
        <f t="shared" si="2"/>
        <v>42234000</v>
      </c>
      <c r="K42" s="25">
        <v>42234000</v>
      </c>
      <c r="L42" s="25">
        <v>0</v>
      </c>
      <c r="M42" s="25">
        <v>0</v>
      </c>
      <c r="N42" s="31">
        <v>0</v>
      </c>
      <c r="O42" s="25">
        <f t="shared" si="76"/>
        <v>5599411.8499999996</v>
      </c>
      <c r="P42" s="25">
        <v>5599411.8499999996</v>
      </c>
      <c r="Q42" s="25">
        <v>0</v>
      </c>
      <c r="R42" s="25">
        <v>0</v>
      </c>
      <c r="S42" s="31">
        <v>0</v>
      </c>
      <c r="T42" s="47">
        <f t="shared" si="15"/>
        <v>59.35152758259791</v>
      </c>
      <c r="U42" s="47">
        <f t="shared" si="16"/>
        <v>59.35152758259791</v>
      </c>
      <c r="V42" s="47" t="e">
        <f t="shared" si="17"/>
        <v>#DIV/0!</v>
      </c>
      <c r="W42" s="47" t="e">
        <f t="shared" si="18"/>
        <v>#DIV/0!</v>
      </c>
      <c r="X42" s="47" t="e">
        <f t="shared" ref="X42:X43" si="78">S42/I42*100</f>
        <v>#DIV/0!</v>
      </c>
      <c r="Y42" s="47">
        <f t="shared" ref="Y42" si="79">T42/J42*100</f>
        <v>1.4053020690107002E-4</v>
      </c>
      <c r="Z42" s="47">
        <f t="shared" si="6"/>
        <v>13.25806660510489</v>
      </c>
      <c r="AA42" s="47" t="e">
        <f t="shared" si="7"/>
        <v>#DIV/0!</v>
      </c>
      <c r="AB42" s="47" t="e">
        <f t="shared" si="8"/>
        <v>#DIV/0!</v>
      </c>
      <c r="AC42" s="48"/>
    </row>
    <row r="43" spans="1:29" ht="17.25" customHeight="1" x14ac:dyDescent="0.25">
      <c r="A43" s="35"/>
      <c r="B43" s="93" t="s">
        <v>49</v>
      </c>
      <c r="C43" s="92" t="s">
        <v>12</v>
      </c>
      <c r="D43" s="84" t="s">
        <v>125</v>
      </c>
      <c r="E43" s="25">
        <f t="shared" si="73"/>
        <v>0</v>
      </c>
      <c r="F43" s="51">
        <v>0</v>
      </c>
      <c r="G43" s="51">
        <v>0</v>
      </c>
      <c r="H43" s="51">
        <v>0</v>
      </c>
      <c r="I43" s="52"/>
      <c r="J43" s="51">
        <f t="shared" si="2"/>
        <v>0</v>
      </c>
      <c r="K43" s="51">
        <v>0</v>
      </c>
      <c r="L43" s="51">
        <v>0</v>
      </c>
      <c r="M43" s="51">
        <v>0</v>
      </c>
      <c r="N43" s="52">
        <v>0</v>
      </c>
      <c r="O43" s="51">
        <f t="shared" si="76"/>
        <v>0</v>
      </c>
      <c r="P43" s="51">
        <v>0</v>
      </c>
      <c r="Q43" s="51">
        <v>0</v>
      </c>
      <c r="R43" s="25">
        <v>0</v>
      </c>
      <c r="S43" s="31">
        <v>0</v>
      </c>
      <c r="T43" s="47" t="e">
        <f t="shared" si="15"/>
        <v>#DIV/0!</v>
      </c>
      <c r="U43" s="47" t="e">
        <f t="shared" si="16"/>
        <v>#DIV/0!</v>
      </c>
      <c r="V43" s="47" t="e">
        <f t="shared" si="17"/>
        <v>#DIV/0!</v>
      </c>
      <c r="W43" s="47" t="e">
        <f t="shared" si="18"/>
        <v>#DIV/0!</v>
      </c>
      <c r="X43" s="47" t="e">
        <f t="shared" si="78"/>
        <v>#DIV/0!</v>
      </c>
      <c r="Y43" s="47" t="e">
        <f t="shared" si="5"/>
        <v>#DIV/0!</v>
      </c>
      <c r="Z43" s="47" t="e">
        <f t="shared" si="6"/>
        <v>#DIV/0!</v>
      </c>
      <c r="AA43" s="47" t="e">
        <f t="shared" si="7"/>
        <v>#DIV/0!</v>
      </c>
      <c r="AB43" s="47" t="e">
        <f t="shared" si="8"/>
        <v>#DIV/0!</v>
      </c>
      <c r="AC43" s="48"/>
    </row>
    <row r="44" spans="1:29" ht="63" x14ac:dyDescent="0.25">
      <c r="A44" s="33" t="s">
        <v>91</v>
      </c>
      <c r="B44" s="125" t="s">
        <v>51</v>
      </c>
      <c r="C44" s="126" t="s">
        <v>71</v>
      </c>
      <c r="D44" s="117" t="s">
        <v>65</v>
      </c>
      <c r="E44" s="118">
        <f t="shared" si="73"/>
        <v>0</v>
      </c>
      <c r="F44" s="118">
        <f t="shared" ref="F44:H44" si="80">F45</f>
        <v>0</v>
      </c>
      <c r="G44" s="118">
        <f t="shared" si="80"/>
        <v>0</v>
      </c>
      <c r="H44" s="118">
        <f t="shared" si="80"/>
        <v>0</v>
      </c>
      <c r="I44" s="118">
        <f>I45</f>
        <v>0</v>
      </c>
      <c r="J44" s="118">
        <f t="shared" si="2"/>
        <v>88000</v>
      </c>
      <c r="K44" s="118">
        <f t="shared" ref="K44:M44" si="81">K45</f>
        <v>88000</v>
      </c>
      <c r="L44" s="118">
        <f t="shared" si="81"/>
        <v>0</v>
      </c>
      <c r="M44" s="118">
        <f t="shared" si="81"/>
        <v>0</v>
      </c>
      <c r="N44" s="118">
        <f>N45</f>
        <v>0</v>
      </c>
      <c r="O44" s="118">
        <f t="shared" si="76"/>
        <v>0</v>
      </c>
      <c r="P44" s="118">
        <f t="shared" ref="P44:Q44" si="82">P45</f>
        <v>0</v>
      </c>
      <c r="Q44" s="118">
        <f t="shared" si="82"/>
        <v>0</v>
      </c>
      <c r="R44" s="118">
        <f>R45</f>
        <v>0</v>
      </c>
      <c r="S44" s="118">
        <f>S45</f>
        <v>0</v>
      </c>
      <c r="T44" s="119" t="e">
        <f>O44/E44*100</f>
        <v>#DIV/0!</v>
      </c>
      <c r="U44" s="119" t="e">
        <f t="shared" si="16"/>
        <v>#DIV/0!</v>
      </c>
      <c r="V44" s="119" t="e">
        <f t="shared" si="17"/>
        <v>#DIV/0!</v>
      </c>
      <c r="W44" s="119" t="e">
        <f t="shared" si="18"/>
        <v>#DIV/0!</v>
      </c>
      <c r="X44" s="119" t="e">
        <f t="shared" si="18"/>
        <v>#DIV/0!</v>
      </c>
      <c r="Y44" s="119">
        <f t="shared" si="5"/>
        <v>0</v>
      </c>
      <c r="Z44" s="119">
        <f t="shared" si="6"/>
        <v>0</v>
      </c>
      <c r="AA44" s="119" t="e">
        <f t="shared" si="7"/>
        <v>#DIV/0!</v>
      </c>
      <c r="AB44" s="119" t="e">
        <f t="shared" si="8"/>
        <v>#DIV/0!</v>
      </c>
      <c r="AC44" s="46"/>
    </row>
    <row r="45" spans="1:29" ht="17.25" customHeight="1" x14ac:dyDescent="0.25">
      <c r="A45" s="34"/>
      <c r="B45" s="88" t="s">
        <v>50</v>
      </c>
      <c r="C45" s="73" t="s">
        <v>16</v>
      </c>
      <c r="D45" s="84"/>
      <c r="E45" s="25">
        <f t="shared" si="73"/>
        <v>0</v>
      </c>
      <c r="F45" s="25">
        <v>0</v>
      </c>
      <c r="G45" s="25">
        <v>0</v>
      </c>
      <c r="H45" s="25">
        <v>0</v>
      </c>
      <c r="I45" s="25">
        <v>0</v>
      </c>
      <c r="J45" s="25">
        <f t="shared" si="2"/>
        <v>88000</v>
      </c>
      <c r="K45" s="25">
        <v>88000</v>
      </c>
      <c r="L45" s="25">
        <v>0</v>
      </c>
      <c r="M45" s="25">
        <v>0</v>
      </c>
      <c r="N45" s="25">
        <v>0</v>
      </c>
      <c r="O45" s="25">
        <f t="shared" si="76"/>
        <v>0</v>
      </c>
      <c r="P45" s="25">
        <v>0</v>
      </c>
      <c r="Q45" s="25">
        <v>0</v>
      </c>
      <c r="R45" s="25">
        <v>0</v>
      </c>
      <c r="S45" s="25">
        <v>0</v>
      </c>
      <c r="T45" s="47" t="e">
        <f t="shared" si="15"/>
        <v>#DIV/0!</v>
      </c>
      <c r="U45" s="47" t="e">
        <f t="shared" si="16"/>
        <v>#DIV/0!</v>
      </c>
      <c r="V45" s="47" t="e">
        <f t="shared" si="17"/>
        <v>#DIV/0!</v>
      </c>
      <c r="W45" s="47" t="e">
        <f t="shared" si="18"/>
        <v>#DIV/0!</v>
      </c>
      <c r="X45" s="47" t="e">
        <f t="shared" si="18"/>
        <v>#DIV/0!</v>
      </c>
      <c r="Y45" s="47">
        <f t="shared" si="5"/>
        <v>0</v>
      </c>
      <c r="Z45" s="47">
        <f t="shared" si="6"/>
        <v>0</v>
      </c>
      <c r="AA45" s="47" t="e">
        <f t="shared" si="7"/>
        <v>#DIV/0!</v>
      </c>
      <c r="AB45" s="47" t="e">
        <f t="shared" si="8"/>
        <v>#DIV/0!</v>
      </c>
      <c r="AC45" s="48"/>
    </row>
    <row r="46" spans="1:29" ht="21" x14ac:dyDescent="0.25">
      <c r="A46" s="33" t="s">
        <v>92</v>
      </c>
      <c r="B46" s="125" t="s">
        <v>53</v>
      </c>
      <c r="C46" s="124" t="s">
        <v>75</v>
      </c>
      <c r="D46" s="117" t="s">
        <v>65</v>
      </c>
      <c r="E46" s="118">
        <f t="shared" si="73"/>
        <v>456000</v>
      </c>
      <c r="F46" s="118">
        <f t="shared" ref="F46:H46" si="83">F47+F48</f>
        <v>0</v>
      </c>
      <c r="G46" s="118">
        <f t="shared" si="83"/>
        <v>456000</v>
      </c>
      <c r="H46" s="118">
        <f t="shared" si="83"/>
        <v>0</v>
      </c>
      <c r="I46" s="118">
        <f>I47+I48</f>
        <v>0</v>
      </c>
      <c r="J46" s="118">
        <f t="shared" si="2"/>
        <v>4516200</v>
      </c>
      <c r="K46" s="118">
        <f t="shared" ref="K46:M46" si="84">K47+K48</f>
        <v>803200</v>
      </c>
      <c r="L46" s="118">
        <f t="shared" si="84"/>
        <v>3713000</v>
      </c>
      <c r="M46" s="118">
        <f t="shared" si="84"/>
        <v>0</v>
      </c>
      <c r="N46" s="118">
        <f>N47+N48</f>
        <v>0</v>
      </c>
      <c r="O46" s="118">
        <f t="shared" si="76"/>
        <v>0</v>
      </c>
      <c r="P46" s="118">
        <f t="shared" ref="P46:Q46" si="85">P47+P48</f>
        <v>0</v>
      </c>
      <c r="Q46" s="118">
        <f t="shared" si="85"/>
        <v>0</v>
      </c>
      <c r="R46" s="118">
        <f>R47+R48</f>
        <v>0</v>
      </c>
      <c r="S46" s="118">
        <f>S47+S48</f>
        <v>0</v>
      </c>
      <c r="T46" s="119">
        <f t="shared" si="15"/>
        <v>0</v>
      </c>
      <c r="U46" s="119" t="e">
        <f t="shared" si="16"/>
        <v>#DIV/0!</v>
      </c>
      <c r="V46" s="119">
        <f t="shared" si="17"/>
        <v>0</v>
      </c>
      <c r="W46" s="119" t="e">
        <f t="shared" si="18"/>
        <v>#DIV/0!</v>
      </c>
      <c r="X46" s="119" t="e">
        <f t="shared" si="18"/>
        <v>#DIV/0!</v>
      </c>
      <c r="Y46" s="119">
        <f t="shared" si="5"/>
        <v>0</v>
      </c>
      <c r="Z46" s="119">
        <f t="shared" si="6"/>
        <v>0</v>
      </c>
      <c r="AA46" s="119">
        <f t="shared" si="7"/>
        <v>0</v>
      </c>
      <c r="AB46" s="119" t="e">
        <f t="shared" si="8"/>
        <v>#DIV/0!</v>
      </c>
      <c r="AC46" s="46"/>
    </row>
    <row r="47" spans="1:29" ht="101.25" x14ac:dyDescent="0.25">
      <c r="A47" s="34"/>
      <c r="B47" s="88" t="s">
        <v>54</v>
      </c>
      <c r="C47" s="73" t="s">
        <v>52</v>
      </c>
      <c r="D47" s="84"/>
      <c r="E47" s="25">
        <f t="shared" si="73"/>
        <v>456000</v>
      </c>
      <c r="F47" s="25">
        <v>0</v>
      </c>
      <c r="G47" s="25">
        <v>456000</v>
      </c>
      <c r="H47" s="25">
        <v>0</v>
      </c>
      <c r="I47" s="25">
        <v>0</v>
      </c>
      <c r="J47" s="25">
        <f t="shared" si="2"/>
        <v>3713000</v>
      </c>
      <c r="K47" s="25">
        <v>0</v>
      </c>
      <c r="L47" s="25">
        <v>3713000</v>
      </c>
      <c r="M47" s="25">
        <v>0</v>
      </c>
      <c r="N47" s="31">
        <v>0</v>
      </c>
      <c r="O47" s="25">
        <f t="shared" si="76"/>
        <v>0</v>
      </c>
      <c r="P47" s="25">
        <v>0</v>
      </c>
      <c r="Q47" s="25">
        <v>0</v>
      </c>
      <c r="R47" s="25">
        <v>0</v>
      </c>
      <c r="S47" s="25">
        <v>0</v>
      </c>
      <c r="T47" s="47">
        <f t="shared" si="15"/>
        <v>0</v>
      </c>
      <c r="U47" s="47" t="e">
        <f t="shared" si="16"/>
        <v>#DIV/0!</v>
      </c>
      <c r="V47" s="47">
        <f t="shared" si="17"/>
        <v>0</v>
      </c>
      <c r="W47" s="47" t="e">
        <f t="shared" si="18"/>
        <v>#DIV/0!</v>
      </c>
      <c r="X47" s="47" t="e">
        <f t="shared" si="18"/>
        <v>#DIV/0!</v>
      </c>
      <c r="Y47" s="47">
        <f t="shared" si="5"/>
        <v>0</v>
      </c>
      <c r="Z47" s="47" t="e">
        <f t="shared" si="6"/>
        <v>#DIV/0!</v>
      </c>
      <c r="AA47" s="47">
        <f t="shared" si="7"/>
        <v>0</v>
      </c>
      <c r="AB47" s="47" t="e">
        <f t="shared" si="8"/>
        <v>#DIV/0!</v>
      </c>
      <c r="AC47" s="48"/>
    </row>
    <row r="48" spans="1:29" ht="13.5" customHeight="1" x14ac:dyDescent="0.25">
      <c r="A48" s="34"/>
      <c r="B48" s="88" t="s">
        <v>55</v>
      </c>
      <c r="C48" s="73" t="s">
        <v>16</v>
      </c>
      <c r="D48" s="84"/>
      <c r="E48" s="25">
        <f t="shared" si="73"/>
        <v>0</v>
      </c>
      <c r="F48" s="25">
        <v>0</v>
      </c>
      <c r="G48" s="25">
        <v>0</v>
      </c>
      <c r="H48" s="25">
        <v>0</v>
      </c>
      <c r="I48" s="25">
        <v>0</v>
      </c>
      <c r="J48" s="25">
        <f t="shared" si="2"/>
        <v>803200</v>
      </c>
      <c r="K48" s="25">
        <v>803200</v>
      </c>
      <c r="L48" s="25">
        <v>0</v>
      </c>
      <c r="M48" s="25">
        <v>0</v>
      </c>
      <c r="N48" s="25">
        <v>0</v>
      </c>
      <c r="O48" s="25">
        <f t="shared" si="76"/>
        <v>0</v>
      </c>
      <c r="P48" s="25">
        <v>0</v>
      </c>
      <c r="Q48" s="25">
        <v>0</v>
      </c>
      <c r="R48" s="25">
        <v>0</v>
      </c>
      <c r="S48" s="25">
        <v>0</v>
      </c>
      <c r="T48" s="47" t="e">
        <f t="shared" si="15"/>
        <v>#DIV/0!</v>
      </c>
      <c r="U48" s="47" t="e">
        <f t="shared" si="16"/>
        <v>#DIV/0!</v>
      </c>
      <c r="V48" s="47" t="e">
        <f t="shared" si="17"/>
        <v>#DIV/0!</v>
      </c>
      <c r="W48" s="47" t="e">
        <f t="shared" si="18"/>
        <v>#DIV/0!</v>
      </c>
      <c r="X48" s="47" t="e">
        <f t="shared" si="18"/>
        <v>#DIV/0!</v>
      </c>
      <c r="Y48" s="47">
        <f t="shared" si="5"/>
        <v>0</v>
      </c>
      <c r="Z48" s="47">
        <f t="shared" si="6"/>
        <v>0</v>
      </c>
      <c r="AA48" s="47" t="e">
        <f t="shared" si="7"/>
        <v>#DIV/0!</v>
      </c>
      <c r="AB48" s="47" t="e">
        <f t="shared" si="8"/>
        <v>#DIV/0!</v>
      </c>
      <c r="AC48" s="48"/>
    </row>
    <row r="49" spans="1:29" ht="52.5" x14ac:dyDescent="0.25">
      <c r="A49" s="33" t="s">
        <v>93</v>
      </c>
      <c r="B49" s="115"/>
      <c r="C49" s="126" t="s">
        <v>70</v>
      </c>
      <c r="D49" s="117" t="s">
        <v>65</v>
      </c>
      <c r="E49" s="118">
        <f t="shared" si="73"/>
        <v>0</v>
      </c>
      <c r="F49" s="118">
        <f t="shared" ref="F49:H49" si="86">F50</f>
        <v>0</v>
      </c>
      <c r="G49" s="118">
        <f t="shared" si="86"/>
        <v>0</v>
      </c>
      <c r="H49" s="118">
        <f t="shared" si="86"/>
        <v>0</v>
      </c>
      <c r="I49" s="118">
        <f>I50</f>
        <v>0</v>
      </c>
      <c r="J49" s="118">
        <f t="shared" si="2"/>
        <v>55000</v>
      </c>
      <c r="K49" s="118">
        <f t="shared" ref="K49:M49" si="87">K50</f>
        <v>55000</v>
      </c>
      <c r="L49" s="118">
        <f t="shared" si="87"/>
        <v>0</v>
      </c>
      <c r="M49" s="118">
        <f t="shared" si="87"/>
        <v>0</v>
      </c>
      <c r="N49" s="118">
        <f>N50</f>
        <v>0</v>
      </c>
      <c r="O49" s="118">
        <f t="shared" si="76"/>
        <v>0</v>
      </c>
      <c r="P49" s="118">
        <f t="shared" ref="P49:Q49" si="88">P50</f>
        <v>0</v>
      </c>
      <c r="Q49" s="118">
        <f t="shared" si="88"/>
        <v>0</v>
      </c>
      <c r="R49" s="118">
        <f>R50</f>
        <v>0</v>
      </c>
      <c r="S49" s="118">
        <f>S50</f>
        <v>0</v>
      </c>
      <c r="T49" s="119" t="e">
        <f t="shared" si="15"/>
        <v>#DIV/0!</v>
      </c>
      <c r="U49" s="119" t="e">
        <f t="shared" si="16"/>
        <v>#DIV/0!</v>
      </c>
      <c r="V49" s="119" t="e">
        <f t="shared" si="17"/>
        <v>#DIV/0!</v>
      </c>
      <c r="W49" s="119" t="e">
        <f t="shared" si="18"/>
        <v>#DIV/0!</v>
      </c>
      <c r="X49" s="119" t="e">
        <f>S49/I49*100</f>
        <v>#DIV/0!</v>
      </c>
      <c r="Y49" s="119">
        <f t="shared" si="5"/>
        <v>0</v>
      </c>
      <c r="Z49" s="119">
        <f t="shared" si="6"/>
        <v>0</v>
      </c>
      <c r="AA49" s="119" t="e">
        <f t="shared" si="7"/>
        <v>#DIV/0!</v>
      </c>
      <c r="AB49" s="119" t="e">
        <f t="shared" si="8"/>
        <v>#DIV/0!</v>
      </c>
      <c r="AC49" s="46"/>
    </row>
    <row r="50" spans="1:29" ht="13.5" customHeight="1" x14ac:dyDescent="0.25">
      <c r="A50" s="34"/>
      <c r="B50" s="88" t="s">
        <v>56</v>
      </c>
      <c r="C50" s="73" t="s">
        <v>16</v>
      </c>
      <c r="D50" s="84"/>
      <c r="E50" s="25">
        <f t="shared" si="73"/>
        <v>0</v>
      </c>
      <c r="F50" s="25">
        <v>0</v>
      </c>
      <c r="G50" s="25">
        <v>0</v>
      </c>
      <c r="H50" s="25">
        <v>0</v>
      </c>
      <c r="I50" s="25">
        <v>0</v>
      </c>
      <c r="J50" s="25">
        <f t="shared" si="2"/>
        <v>55000</v>
      </c>
      <c r="K50" s="25">
        <v>55000</v>
      </c>
      <c r="L50" s="25">
        <v>0</v>
      </c>
      <c r="M50" s="25">
        <v>0</v>
      </c>
      <c r="N50" s="31">
        <v>0</v>
      </c>
      <c r="O50" s="25">
        <f t="shared" si="76"/>
        <v>0</v>
      </c>
      <c r="P50" s="25">
        <v>0</v>
      </c>
      <c r="Q50" s="25">
        <v>0</v>
      </c>
      <c r="R50" s="25">
        <v>0</v>
      </c>
      <c r="S50" s="25">
        <v>0</v>
      </c>
      <c r="T50" s="47" t="e">
        <f t="shared" si="15"/>
        <v>#DIV/0!</v>
      </c>
      <c r="U50" s="47" t="e">
        <f t="shared" si="16"/>
        <v>#DIV/0!</v>
      </c>
      <c r="V50" s="47" t="e">
        <f t="shared" si="17"/>
        <v>#DIV/0!</v>
      </c>
      <c r="W50" s="47" t="e">
        <f t="shared" si="18"/>
        <v>#DIV/0!</v>
      </c>
      <c r="X50" s="47" t="e">
        <f t="shared" si="18"/>
        <v>#DIV/0!</v>
      </c>
      <c r="Y50" s="47">
        <f t="shared" si="5"/>
        <v>0</v>
      </c>
      <c r="Z50" s="47">
        <f t="shared" si="6"/>
        <v>0</v>
      </c>
      <c r="AA50" s="47" t="e">
        <f t="shared" si="7"/>
        <v>#DIV/0!</v>
      </c>
      <c r="AB50" s="47" t="e">
        <f t="shared" si="8"/>
        <v>#DIV/0!</v>
      </c>
      <c r="AC50" s="48"/>
    </row>
    <row r="51" spans="1:29" ht="41.25" customHeight="1" x14ac:dyDescent="0.25">
      <c r="A51" s="32"/>
      <c r="B51" s="123"/>
      <c r="C51" s="127" t="s">
        <v>118</v>
      </c>
      <c r="D51" s="117" t="s">
        <v>66</v>
      </c>
      <c r="E51" s="121">
        <f>F51+G51+H51</f>
        <v>0</v>
      </c>
      <c r="F51" s="121">
        <f t="shared" ref="F51:G51" si="89">F52+F55</f>
        <v>0</v>
      </c>
      <c r="G51" s="121">
        <f t="shared" si="89"/>
        <v>0</v>
      </c>
      <c r="H51" s="121">
        <f>H52+H55</f>
        <v>0</v>
      </c>
      <c r="I51" s="121"/>
      <c r="J51" s="118">
        <f>J52+J55</f>
        <v>88988027</v>
      </c>
      <c r="K51" s="118">
        <f>K52+K55</f>
        <v>88988027</v>
      </c>
      <c r="L51" s="118">
        <f>L52+L55</f>
        <v>0</v>
      </c>
      <c r="M51" s="118">
        <f>M52+M55</f>
        <v>0</v>
      </c>
      <c r="N51" s="118">
        <f>N52+N55</f>
        <v>0</v>
      </c>
      <c r="O51" s="121">
        <f>P51+Q51+R51+S51</f>
        <v>0</v>
      </c>
      <c r="P51" s="121">
        <f t="shared" ref="P51:R51" si="90">P52+P55</f>
        <v>0</v>
      </c>
      <c r="Q51" s="121">
        <f t="shared" si="90"/>
        <v>0</v>
      </c>
      <c r="R51" s="121">
        <f t="shared" si="90"/>
        <v>0</v>
      </c>
      <c r="S51" s="121">
        <f>S52+S55</f>
        <v>0</v>
      </c>
      <c r="T51" s="122" t="e">
        <f t="shared" si="15"/>
        <v>#DIV/0!</v>
      </c>
      <c r="U51" s="122" t="e">
        <f t="shared" si="16"/>
        <v>#DIV/0!</v>
      </c>
      <c r="V51" s="122" t="e">
        <f t="shared" si="17"/>
        <v>#DIV/0!</v>
      </c>
      <c r="W51" s="122" t="e">
        <f t="shared" si="18"/>
        <v>#DIV/0!</v>
      </c>
      <c r="X51" s="122" t="e">
        <f t="shared" si="18"/>
        <v>#DIV/0!</v>
      </c>
      <c r="Y51" s="122">
        <f t="shared" si="5"/>
        <v>0</v>
      </c>
      <c r="Z51" s="122">
        <f t="shared" si="6"/>
        <v>0</v>
      </c>
      <c r="AA51" s="122" t="e">
        <f t="shared" si="7"/>
        <v>#DIV/0!</v>
      </c>
      <c r="AB51" s="122" t="e">
        <f t="shared" si="8"/>
        <v>#DIV/0!</v>
      </c>
      <c r="AC51" s="48"/>
    </row>
    <row r="52" spans="1:29" ht="23.25" customHeight="1" x14ac:dyDescent="0.25">
      <c r="A52" s="32"/>
      <c r="B52" s="104" t="s">
        <v>120</v>
      </c>
      <c r="C52" s="105" t="s">
        <v>119</v>
      </c>
      <c r="D52" s="110"/>
      <c r="E52" s="111">
        <f>F52+G52+H52</f>
        <v>0</v>
      </c>
      <c r="F52" s="111">
        <f t="shared" ref="F52:G52" si="91">F53+F54</f>
        <v>0</v>
      </c>
      <c r="G52" s="111">
        <f t="shared" si="91"/>
        <v>0</v>
      </c>
      <c r="H52" s="111">
        <f>H53+H54</f>
        <v>0</v>
      </c>
      <c r="I52" s="111">
        <f>I53+I54</f>
        <v>0</v>
      </c>
      <c r="J52" s="111">
        <f>J53+J54</f>
        <v>78616049</v>
      </c>
      <c r="K52" s="111">
        <f>K53+K54</f>
        <v>78616049</v>
      </c>
      <c r="L52" s="111">
        <f t="shared" ref="L52:N52" si="92">L53+L54</f>
        <v>0</v>
      </c>
      <c r="M52" s="111">
        <f t="shared" si="92"/>
        <v>0</v>
      </c>
      <c r="N52" s="111">
        <f t="shared" si="92"/>
        <v>0</v>
      </c>
      <c r="O52" s="111">
        <f>P52+Q52+R52+S52</f>
        <v>0</v>
      </c>
      <c r="P52" s="111">
        <f t="shared" ref="P52:R52" si="93">P53+P54</f>
        <v>0</v>
      </c>
      <c r="Q52" s="111">
        <f t="shared" si="93"/>
        <v>0</v>
      </c>
      <c r="R52" s="111">
        <f t="shared" si="93"/>
        <v>0</v>
      </c>
      <c r="S52" s="111">
        <f>S53+S54</f>
        <v>0</v>
      </c>
      <c r="T52" s="137" t="e">
        <f t="shared" si="15"/>
        <v>#DIV/0!</v>
      </c>
      <c r="U52" s="137" t="e">
        <f t="shared" si="16"/>
        <v>#DIV/0!</v>
      </c>
      <c r="V52" s="137" t="e">
        <f t="shared" si="17"/>
        <v>#DIV/0!</v>
      </c>
      <c r="W52" s="137" t="e">
        <f t="shared" si="18"/>
        <v>#DIV/0!</v>
      </c>
      <c r="X52" s="137" t="e">
        <f t="shared" si="18"/>
        <v>#DIV/0!</v>
      </c>
      <c r="Y52" s="137">
        <f t="shared" si="5"/>
        <v>0</v>
      </c>
      <c r="Z52" s="137">
        <f t="shared" si="6"/>
        <v>0</v>
      </c>
      <c r="AA52" s="137" t="e">
        <f t="shared" si="7"/>
        <v>#DIV/0!</v>
      </c>
      <c r="AB52" s="137" t="e">
        <f t="shared" si="8"/>
        <v>#DIV/0!</v>
      </c>
      <c r="AC52" s="48"/>
    </row>
    <row r="53" spans="1:29" ht="17.25" customHeight="1" x14ac:dyDescent="0.25">
      <c r="A53" s="32"/>
      <c r="B53" s="88"/>
      <c r="C53" s="106" t="s">
        <v>137</v>
      </c>
      <c r="D53" s="84"/>
      <c r="E53" s="25">
        <f>F53+G53+H53</f>
        <v>0</v>
      </c>
      <c r="F53" s="51">
        <v>0</v>
      </c>
      <c r="G53" s="51">
        <v>0</v>
      </c>
      <c r="H53" s="51">
        <v>0</v>
      </c>
      <c r="I53" s="51">
        <v>0</v>
      </c>
      <c r="J53" s="51">
        <f>K53+L53+M53+N53</f>
        <v>41169988</v>
      </c>
      <c r="K53" s="25">
        <v>41169988</v>
      </c>
      <c r="L53" s="51">
        <v>0</v>
      </c>
      <c r="M53" s="51">
        <v>0</v>
      </c>
      <c r="N53" s="52">
        <v>0</v>
      </c>
      <c r="O53" s="51">
        <f>P53+Q53+R53+S53</f>
        <v>0</v>
      </c>
      <c r="P53" s="51">
        <v>0</v>
      </c>
      <c r="Q53" s="25">
        <v>0</v>
      </c>
      <c r="R53" s="25">
        <v>0</v>
      </c>
      <c r="S53" s="25">
        <v>0</v>
      </c>
      <c r="T53" s="47" t="e">
        <f t="shared" si="15"/>
        <v>#DIV/0!</v>
      </c>
      <c r="U53" s="47" t="e">
        <f t="shared" si="16"/>
        <v>#DIV/0!</v>
      </c>
      <c r="V53" s="47" t="e">
        <f t="shared" si="17"/>
        <v>#DIV/0!</v>
      </c>
      <c r="W53" s="47" t="e">
        <f t="shared" si="18"/>
        <v>#DIV/0!</v>
      </c>
      <c r="X53" s="47" t="e">
        <f t="shared" si="18"/>
        <v>#DIV/0!</v>
      </c>
      <c r="Y53" s="47">
        <f t="shared" si="5"/>
        <v>0</v>
      </c>
      <c r="Z53" s="47">
        <f t="shared" si="6"/>
        <v>0</v>
      </c>
      <c r="AA53" s="47" t="e">
        <f t="shared" si="7"/>
        <v>#DIV/0!</v>
      </c>
      <c r="AB53" s="47" t="e">
        <f t="shared" si="8"/>
        <v>#DIV/0!</v>
      </c>
      <c r="AC53" s="48"/>
    </row>
    <row r="54" spans="1:29" ht="33" customHeight="1" x14ac:dyDescent="0.25">
      <c r="A54" s="32"/>
      <c r="B54" s="88"/>
      <c r="C54" s="107" t="s">
        <v>138</v>
      </c>
      <c r="D54" s="84"/>
      <c r="E54" s="25">
        <f>F54+G54+H54</f>
        <v>0</v>
      </c>
      <c r="F54" s="51">
        <v>0</v>
      </c>
      <c r="G54" s="51">
        <v>0</v>
      </c>
      <c r="H54" s="51">
        <v>0</v>
      </c>
      <c r="I54" s="51">
        <v>0</v>
      </c>
      <c r="J54" s="51">
        <f>K54+L54+M54+N54</f>
        <v>37446061</v>
      </c>
      <c r="K54" s="25">
        <v>37446061</v>
      </c>
      <c r="L54" s="51">
        <v>0</v>
      </c>
      <c r="M54" s="51">
        <v>0</v>
      </c>
      <c r="N54" s="52">
        <v>0</v>
      </c>
      <c r="O54" s="51">
        <f>P54+Q54+R54+S54</f>
        <v>0</v>
      </c>
      <c r="P54" s="51">
        <v>0</v>
      </c>
      <c r="Q54" s="25">
        <v>0</v>
      </c>
      <c r="R54" s="25">
        <v>0</v>
      </c>
      <c r="S54" s="25">
        <v>0</v>
      </c>
      <c r="T54" s="47" t="e">
        <f t="shared" si="15"/>
        <v>#DIV/0!</v>
      </c>
      <c r="U54" s="47" t="e">
        <f t="shared" si="16"/>
        <v>#DIV/0!</v>
      </c>
      <c r="V54" s="47" t="e">
        <f t="shared" si="17"/>
        <v>#DIV/0!</v>
      </c>
      <c r="W54" s="47" t="e">
        <f t="shared" si="18"/>
        <v>#DIV/0!</v>
      </c>
      <c r="X54" s="47" t="e">
        <f t="shared" si="18"/>
        <v>#DIV/0!</v>
      </c>
      <c r="Y54" s="47">
        <f t="shared" si="5"/>
        <v>0</v>
      </c>
      <c r="Z54" s="47">
        <f t="shared" si="6"/>
        <v>0</v>
      </c>
      <c r="AA54" s="47" t="e">
        <f t="shared" si="7"/>
        <v>#DIV/0!</v>
      </c>
      <c r="AB54" s="47" t="e">
        <f t="shared" si="8"/>
        <v>#DIV/0!</v>
      </c>
      <c r="AC54" s="48"/>
    </row>
    <row r="55" spans="1:29" ht="13.5" customHeight="1" x14ac:dyDescent="0.2">
      <c r="A55" s="32"/>
      <c r="B55" s="109" t="s">
        <v>121</v>
      </c>
      <c r="C55" s="113" t="s">
        <v>12</v>
      </c>
      <c r="D55" s="110"/>
      <c r="E55" s="111">
        <f>F55+G55+H55</f>
        <v>0</v>
      </c>
      <c r="F55" s="111">
        <f t="shared" ref="F55:G55" si="94">F56+F57+F58</f>
        <v>0</v>
      </c>
      <c r="G55" s="111">
        <f t="shared" si="94"/>
        <v>0</v>
      </c>
      <c r="H55" s="111">
        <f>H56+H57+H58</f>
        <v>0</v>
      </c>
      <c r="I55" s="111">
        <f>I56+I57+I58</f>
        <v>0</v>
      </c>
      <c r="J55" s="111">
        <f>J56+J57+J58</f>
        <v>10371978</v>
      </c>
      <c r="K55" s="111">
        <f>K56+K57+K58</f>
        <v>10371978</v>
      </c>
      <c r="L55" s="111">
        <f t="shared" ref="L55:N55" si="95">L56+L57+L58</f>
        <v>0</v>
      </c>
      <c r="M55" s="111">
        <f t="shared" si="95"/>
        <v>0</v>
      </c>
      <c r="N55" s="111">
        <f t="shared" si="95"/>
        <v>0</v>
      </c>
      <c r="O55" s="111">
        <f>P55+Q55+R55+S55</f>
        <v>0</v>
      </c>
      <c r="P55" s="111">
        <f t="shared" ref="P55:R55" si="96">P56+P57+P58</f>
        <v>0</v>
      </c>
      <c r="Q55" s="111">
        <f t="shared" si="96"/>
        <v>0</v>
      </c>
      <c r="R55" s="111">
        <f t="shared" si="96"/>
        <v>0</v>
      </c>
      <c r="S55" s="111">
        <f>S56+S57+S58</f>
        <v>0</v>
      </c>
      <c r="T55" s="137" t="e">
        <f t="shared" si="15"/>
        <v>#DIV/0!</v>
      </c>
      <c r="U55" s="137" t="e">
        <f t="shared" si="16"/>
        <v>#DIV/0!</v>
      </c>
      <c r="V55" s="137" t="e">
        <f t="shared" si="17"/>
        <v>#DIV/0!</v>
      </c>
      <c r="W55" s="137" t="e">
        <f t="shared" si="18"/>
        <v>#DIV/0!</v>
      </c>
      <c r="X55" s="137" t="e">
        <f t="shared" si="18"/>
        <v>#DIV/0!</v>
      </c>
      <c r="Y55" s="137">
        <f t="shared" si="5"/>
        <v>0</v>
      </c>
      <c r="Z55" s="137">
        <f t="shared" si="6"/>
        <v>0</v>
      </c>
      <c r="AA55" s="137" t="e">
        <f t="shared" si="7"/>
        <v>#DIV/0!</v>
      </c>
      <c r="AB55" s="137" t="e">
        <f t="shared" si="8"/>
        <v>#DIV/0!</v>
      </c>
      <c r="AC55" s="48"/>
    </row>
    <row r="56" spans="1:29" ht="23.25" customHeight="1" x14ac:dyDescent="0.2">
      <c r="A56" s="32"/>
      <c r="B56" s="94"/>
      <c r="C56" s="108" t="s">
        <v>139</v>
      </c>
      <c r="D56" s="84"/>
      <c r="E56" s="25">
        <f t="shared" ref="E56:E57" si="97">F56+G56+H56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f>K56+L56+M56+N56</f>
        <v>1551725</v>
      </c>
      <c r="K56" s="25">
        <v>1551725</v>
      </c>
      <c r="L56" s="51">
        <v>0</v>
      </c>
      <c r="M56" s="51">
        <v>0</v>
      </c>
      <c r="N56" s="52">
        <v>0</v>
      </c>
      <c r="O56" s="51">
        <f t="shared" ref="O56:O57" si="98">P56+Q56+R56+S56</f>
        <v>0</v>
      </c>
      <c r="P56" s="51">
        <v>0</v>
      </c>
      <c r="Q56" s="25">
        <v>0</v>
      </c>
      <c r="R56" s="25">
        <v>0</v>
      </c>
      <c r="S56" s="25">
        <v>0</v>
      </c>
      <c r="T56" s="47" t="e">
        <f t="shared" si="15"/>
        <v>#DIV/0!</v>
      </c>
      <c r="U56" s="47" t="e">
        <f t="shared" si="16"/>
        <v>#DIV/0!</v>
      </c>
      <c r="V56" s="47" t="e">
        <f t="shared" si="17"/>
        <v>#DIV/0!</v>
      </c>
      <c r="W56" s="47" t="e">
        <f t="shared" si="18"/>
        <v>#DIV/0!</v>
      </c>
      <c r="X56" s="47" t="e">
        <f t="shared" si="18"/>
        <v>#DIV/0!</v>
      </c>
      <c r="Y56" s="47">
        <f t="shared" si="5"/>
        <v>0</v>
      </c>
      <c r="Z56" s="47">
        <f t="shared" si="6"/>
        <v>0</v>
      </c>
      <c r="AA56" s="47" t="e">
        <f t="shared" si="7"/>
        <v>#DIV/0!</v>
      </c>
      <c r="AB56" s="47" t="e">
        <f t="shared" si="8"/>
        <v>#DIV/0!</v>
      </c>
      <c r="AC56" s="48"/>
    </row>
    <row r="57" spans="1:29" ht="36" customHeight="1" x14ac:dyDescent="0.2">
      <c r="A57" s="32"/>
      <c r="B57" s="94"/>
      <c r="C57" s="108" t="s">
        <v>140</v>
      </c>
      <c r="D57" s="84"/>
      <c r="E57" s="25">
        <f t="shared" si="97"/>
        <v>0</v>
      </c>
      <c r="F57" s="51">
        <v>0</v>
      </c>
      <c r="G57" s="51">
        <v>0</v>
      </c>
      <c r="H57" s="51">
        <v>0</v>
      </c>
      <c r="I57" s="51">
        <v>0</v>
      </c>
      <c r="J57" s="51">
        <f>K57+L57+M57+N57</f>
        <v>5715955</v>
      </c>
      <c r="K57" s="25">
        <v>5715955</v>
      </c>
      <c r="L57" s="51">
        <v>0</v>
      </c>
      <c r="M57" s="51">
        <v>0</v>
      </c>
      <c r="N57" s="52">
        <v>0</v>
      </c>
      <c r="O57" s="51">
        <f t="shared" si="98"/>
        <v>0</v>
      </c>
      <c r="P57" s="51">
        <v>0</v>
      </c>
      <c r="Q57" s="25">
        <v>0</v>
      </c>
      <c r="R57" s="25">
        <v>0</v>
      </c>
      <c r="S57" s="25">
        <v>0</v>
      </c>
      <c r="T57" s="47" t="e">
        <f t="shared" si="15"/>
        <v>#DIV/0!</v>
      </c>
      <c r="U57" s="47" t="e">
        <f t="shared" si="16"/>
        <v>#DIV/0!</v>
      </c>
      <c r="V57" s="47" t="e">
        <f t="shared" si="17"/>
        <v>#DIV/0!</v>
      </c>
      <c r="W57" s="47" t="e">
        <f t="shared" si="18"/>
        <v>#DIV/0!</v>
      </c>
      <c r="X57" s="47" t="e">
        <f t="shared" si="18"/>
        <v>#DIV/0!</v>
      </c>
      <c r="Y57" s="47">
        <f t="shared" si="5"/>
        <v>0</v>
      </c>
      <c r="Z57" s="47">
        <f t="shared" si="6"/>
        <v>0</v>
      </c>
      <c r="AA57" s="47" t="e">
        <f t="shared" si="7"/>
        <v>#DIV/0!</v>
      </c>
      <c r="AB57" s="47" t="e">
        <f t="shared" si="8"/>
        <v>#DIV/0!</v>
      </c>
      <c r="AC57" s="48"/>
    </row>
    <row r="58" spans="1:29" ht="47.25" customHeight="1" x14ac:dyDescent="0.2">
      <c r="A58" s="32"/>
      <c r="B58" s="94"/>
      <c r="C58" s="97" t="s">
        <v>141</v>
      </c>
      <c r="D58" s="84"/>
      <c r="E58" s="25">
        <f>F58+G58+H58</f>
        <v>0</v>
      </c>
      <c r="F58" s="51">
        <v>0</v>
      </c>
      <c r="G58" s="51">
        <v>0</v>
      </c>
      <c r="H58" s="51">
        <v>0</v>
      </c>
      <c r="I58" s="51">
        <v>0</v>
      </c>
      <c r="J58" s="51">
        <f>K58+L58+M58+N58</f>
        <v>3104298</v>
      </c>
      <c r="K58" s="25">
        <v>3104298</v>
      </c>
      <c r="L58" s="51">
        <v>0</v>
      </c>
      <c r="M58" s="51">
        <v>0</v>
      </c>
      <c r="N58" s="52">
        <v>0</v>
      </c>
      <c r="O58" s="51">
        <f>P58+Q58+R58+S58</f>
        <v>0</v>
      </c>
      <c r="P58" s="51">
        <v>0</v>
      </c>
      <c r="Q58" s="25">
        <v>0</v>
      </c>
      <c r="R58" s="25">
        <v>0</v>
      </c>
      <c r="S58" s="25">
        <v>0</v>
      </c>
      <c r="T58" s="47" t="e">
        <f t="shared" si="15"/>
        <v>#DIV/0!</v>
      </c>
      <c r="U58" s="47" t="e">
        <f t="shared" si="16"/>
        <v>#DIV/0!</v>
      </c>
      <c r="V58" s="47" t="e">
        <f t="shared" si="17"/>
        <v>#DIV/0!</v>
      </c>
      <c r="W58" s="47" t="e">
        <f t="shared" si="18"/>
        <v>#DIV/0!</v>
      </c>
      <c r="X58" s="47" t="e">
        <f t="shared" si="18"/>
        <v>#DIV/0!</v>
      </c>
      <c r="Y58" s="47">
        <f t="shared" si="5"/>
        <v>0</v>
      </c>
      <c r="Z58" s="47">
        <f t="shared" si="6"/>
        <v>0</v>
      </c>
      <c r="AA58" s="47" t="e">
        <f t="shared" si="7"/>
        <v>#DIV/0!</v>
      </c>
      <c r="AB58" s="47" t="e">
        <f t="shared" si="8"/>
        <v>#DIV/0!</v>
      </c>
      <c r="AC58" s="48"/>
    </row>
    <row r="59" spans="1:29" s="39" customFormat="1" ht="23.25" customHeight="1" x14ac:dyDescent="0.25">
      <c r="A59" s="26" t="s">
        <v>89</v>
      </c>
      <c r="B59" s="56"/>
      <c r="C59" s="1" t="s">
        <v>94</v>
      </c>
      <c r="D59" s="83"/>
      <c r="E59" s="27">
        <f>E60</f>
        <v>11037880</v>
      </c>
      <c r="F59" s="27">
        <f t="shared" ref="F59:S60" si="99">F60</f>
        <v>11037880</v>
      </c>
      <c r="G59" s="27">
        <f t="shared" si="99"/>
        <v>0</v>
      </c>
      <c r="H59" s="27">
        <f t="shared" si="99"/>
        <v>0</v>
      </c>
      <c r="I59" s="27">
        <f t="shared" si="99"/>
        <v>0</v>
      </c>
      <c r="J59" s="28">
        <f t="shared" si="2"/>
        <v>64884300</v>
      </c>
      <c r="K59" s="27">
        <f t="shared" si="99"/>
        <v>64884300</v>
      </c>
      <c r="L59" s="27">
        <f t="shared" si="99"/>
        <v>0</v>
      </c>
      <c r="M59" s="27">
        <f t="shared" si="99"/>
        <v>0</v>
      </c>
      <c r="N59" s="27">
        <f t="shared" si="99"/>
        <v>0</v>
      </c>
      <c r="O59" s="27">
        <f t="shared" si="99"/>
        <v>6964016.8700000001</v>
      </c>
      <c r="P59" s="27">
        <f t="shared" si="99"/>
        <v>6964016.8700000001</v>
      </c>
      <c r="Q59" s="27">
        <f t="shared" si="99"/>
        <v>0</v>
      </c>
      <c r="R59" s="27">
        <f t="shared" si="99"/>
        <v>0</v>
      </c>
      <c r="S59" s="27">
        <f t="shared" si="99"/>
        <v>0</v>
      </c>
      <c r="T59" s="45">
        <f t="shared" si="15"/>
        <v>63.091978441512317</v>
      </c>
      <c r="U59" s="45">
        <f t="shared" si="16"/>
        <v>63.091978441512317</v>
      </c>
      <c r="V59" s="45" t="e">
        <f t="shared" si="17"/>
        <v>#DIV/0!</v>
      </c>
      <c r="W59" s="45" t="e">
        <f t="shared" si="18"/>
        <v>#DIV/0!</v>
      </c>
      <c r="X59" s="45" t="e">
        <f t="shared" si="18"/>
        <v>#DIV/0!</v>
      </c>
      <c r="Y59" s="45">
        <f t="shared" si="5"/>
        <v>10.732976806407715</v>
      </c>
      <c r="Z59" s="45">
        <f t="shared" si="6"/>
        <v>10.732976806407715</v>
      </c>
      <c r="AA59" s="45" t="e">
        <f t="shared" si="7"/>
        <v>#DIV/0!</v>
      </c>
      <c r="AB59" s="45" t="e">
        <f t="shared" si="8"/>
        <v>#DIV/0!</v>
      </c>
      <c r="AC59" s="44"/>
    </row>
    <row r="60" spans="1:29" s="39" customFormat="1" ht="36" customHeight="1" x14ac:dyDescent="0.25">
      <c r="A60" s="33" t="s">
        <v>86</v>
      </c>
      <c r="B60" s="128"/>
      <c r="C60" s="124" t="s">
        <v>76</v>
      </c>
      <c r="D60" s="117" t="s">
        <v>65</v>
      </c>
      <c r="E60" s="129">
        <f>F60+G60+H60</f>
        <v>11037880</v>
      </c>
      <c r="F60" s="129">
        <f>F61</f>
        <v>11037880</v>
      </c>
      <c r="G60" s="129">
        <f t="shared" si="99"/>
        <v>0</v>
      </c>
      <c r="H60" s="129">
        <f>H61</f>
        <v>0</v>
      </c>
      <c r="I60" s="129">
        <f>I61</f>
        <v>0</v>
      </c>
      <c r="J60" s="118">
        <f t="shared" si="2"/>
        <v>64884300</v>
      </c>
      <c r="K60" s="129">
        <f t="shared" si="99"/>
        <v>64884300</v>
      </c>
      <c r="L60" s="129">
        <f t="shared" si="99"/>
        <v>0</v>
      </c>
      <c r="M60" s="129">
        <f t="shared" si="99"/>
        <v>0</v>
      </c>
      <c r="N60" s="129">
        <f>N61</f>
        <v>0</v>
      </c>
      <c r="O60" s="129">
        <f>P60+Q60+R60+S60</f>
        <v>6964016.8700000001</v>
      </c>
      <c r="P60" s="129">
        <f t="shared" si="99"/>
        <v>6964016.8700000001</v>
      </c>
      <c r="Q60" s="129">
        <f t="shared" si="99"/>
        <v>0</v>
      </c>
      <c r="R60" s="129">
        <f>R61</f>
        <v>0</v>
      </c>
      <c r="S60" s="129">
        <f>S61</f>
        <v>0</v>
      </c>
      <c r="T60" s="119">
        <f t="shared" si="15"/>
        <v>63.091978441512317</v>
      </c>
      <c r="U60" s="119">
        <f t="shared" si="16"/>
        <v>63.091978441512317</v>
      </c>
      <c r="V60" s="119" t="e">
        <f t="shared" si="17"/>
        <v>#DIV/0!</v>
      </c>
      <c r="W60" s="119" t="e">
        <f t="shared" si="18"/>
        <v>#DIV/0!</v>
      </c>
      <c r="X60" s="119" t="e">
        <f t="shared" si="18"/>
        <v>#DIV/0!</v>
      </c>
      <c r="Y60" s="119">
        <f t="shared" si="5"/>
        <v>10.732976806407715</v>
      </c>
      <c r="Z60" s="119">
        <f t="shared" si="6"/>
        <v>10.732976806407715</v>
      </c>
      <c r="AA60" s="119" t="e">
        <f t="shared" si="7"/>
        <v>#DIV/0!</v>
      </c>
      <c r="AB60" s="119" t="e">
        <f t="shared" si="8"/>
        <v>#DIV/0!</v>
      </c>
      <c r="AC60" s="54"/>
    </row>
    <row r="61" spans="1:29" ht="15.75" customHeight="1" x14ac:dyDescent="0.25">
      <c r="A61" s="30"/>
      <c r="B61" s="95" t="s">
        <v>27</v>
      </c>
      <c r="C61" s="73" t="s">
        <v>18</v>
      </c>
      <c r="D61" s="6"/>
      <c r="E61" s="25">
        <f>F61+G61+H61+I61</f>
        <v>11037880</v>
      </c>
      <c r="F61" s="114">
        <v>11037880</v>
      </c>
      <c r="G61" s="36">
        <v>0</v>
      </c>
      <c r="H61" s="36">
        <v>0</v>
      </c>
      <c r="I61" s="36">
        <v>0</v>
      </c>
      <c r="J61" s="25">
        <f t="shared" si="2"/>
        <v>64884300</v>
      </c>
      <c r="K61" s="114">
        <v>64884300</v>
      </c>
      <c r="L61" s="114">
        <v>0</v>
      </c>
      <c r="M61" s="114">
        <v>0</v>
      </c>
      <c r="N61" s="36">
        <v>0</v>
      </c>
      <c r="O61" s="114">
        <f>P61+Q61+R61+S61</f>
        <v>6964016.8700000001</v>
      </c>
      <c r="P61" s="114">
        <v>6964016.8700000001</v>
      </c>
      <c r="Q61" s="36">
        <v>0</v>
      </c>
      <c r="R61" s="36">
        <v>0</v>
      </c>
      <c r="S61" s="36">
        <v>0</v>
      </c>
      <c r="T61" s="47">
        <f t="shared" si="15"/>
        <v>63.091978441512317</v>
      </c>
      <c r="U61" s="47">
        <f t="shared" si="16"/>
        <v>63.091978441512317</v>
      </c>
      <c r="V61" s="47" t="e">
        <f t="shared" si="17"/>
        <v>#DIV/0!</v>
      </c>
      <c r="W61" s="47" t="e">
        <f t="shared" si="18"/>
        <v>#DIV/0!</v>
      </c>
      <c r="X61" s="47" t="e">
        <f t="shared" si="18"/>
        <v>#DIV/0!</v>
      </c>
      <c r="Y61" s="47">
        <f t="shared" si="5"/>
        <v>10.732976806407715</v>
      </c>
      <c r="Z61" s="47">
        <f t="shared" si="6"/>
        <v>10.732976806407715</v>
      </c>
      <c r="AA61" s="47" t="e">
        <f t="shared" si="7"/>
        <v>#DIV/0!</v>
      </c>
      <c r="AB61" s="47" t="e">
        <f t="shared" si="8"/>
        <v>#DIV/0!</v>
      </c>
      <c r="AC61" s="48"/>
    </row>
    <row r="62" spans="1:29" s="39" customFormat="1" ht="16.5" customHeight="1" x14ac:dyDescent="0.25">
      <c r="A62" s="37" t="s">
        <v>87</v>
      </c>
      <c r="B62" s="37"/>
      <c r="C62" s="5" t="s">
        <v>19</v>
      </c>
      <c r="D62" s="85"/>
      <c r="E62" s="28">
        <f>F62+G62+H62+I62</f>
        <v>1040912</v>
      </c>
      <c r="F62" s="28">
        <f t="shared" ref="F62:H62" si="100">F63</f>
        <v>0</v>
      </c>
      <c r="G62" s="28">
        <f t="shared" si="100"/>
        <v>1040912</v>
      </c>
      <c r="H62" s="28">
        <f t="shared" si="100"/>
        <v>0</v>
      </c>
      <c r="I62" s="28">
        <f t="shared" ref="I62:S62" si="101">I63</f>
        <v>0</v>
      </c>
      <c r="J62" s="28">
        <f t="shared" si="2"/>
        <v>95331022</v>
      </c>
      <c r="K62" s="28">
        <f t="shared" si="101"/>
        <v>17824707</v>
      </c>
      <c r="L62" s="28">
        <f t="shared" si="101"/>
        <v>77506315</v>
      </c>
      <c r="M62" s="28">
        <f t="shared" si="101"/>
        <v>0</v>
      </c>
      <c r="N62" s="28">
        <f t="shared" si="101"/>
        <v>0</v>
      </c>
      <c r="O62" s="28">
        <f t="shared" si="101"/>
        <v>0</v>
      </c>
      <c r="P62" s="28">
        <f t="shared" si="101"/>
        <v>0</v>
      </c>
      <c r="Q62" s="28">
        <f t="shared" si="101"/>
        <v>0</v>
      </c>
      <c r="R62" s="28">
        <f t="shared" si="101"/>
        <v>0</v>
      </c>
      <c r="S62" s="28">
        <f t="shared" si="101"/>
        <v>0</v>
      </c>
      <c r="T62" s="45">
        <f t="shared" si="15"/>
        <v>0</v>
      </c>
      <c r="U62" s="45" t="e">
        <f t="shared" si="16"/>
        <v>#DIV/0!</v>
      </c>
      <c r="V62" s="45">
        <f t="shared" si="17"/>
        <v>0</v>
      </c>
      <c r="W62" s="45" t="e">
        <f t="shared" si="18"/>
        <v>#DIV/0!</v>
      </c>
      <c r="X62" s="45" t="e">
        <f t="shared" si="18"/>
        <v>#DIV/0!</v>
      </c>
      <c r="Y62" s="45">
        <f t="shared" si="5"/>
        <v>0</v>
      </c>
      <c r="Z62" s="45">
        <f t="shared" si="6"/>
        <v>0</v>
      </c>
      <c r="AA62" s="45">
        <f t="shared" si="7"/>
        <v>0</v>
      </c>
      <c r="AB62" s="45" t="e">
        <f t="shared" si="8"/>
        <v>#DIV/0!</v>
      </c>
      <c r="AC62" s="44"/>
    </row>
    <row r="63" spans="1:29" s="55" customFormat="1" ht="24" customHeight="1" x14ac:dyDescent="0.25">
      <c r="A63" s="33" t="s">
        <v>95</v>
      </c>
      <c r="B63" s="130" t="s">
        <v>62</v>
      </c>
      <c r="C63" s="124" t="s">
        <v>24</v>
      </c>
      <c r="D63" s="117" t="s">
        <v>65</v>
      </c>
      <c r="E63" s="118">
        <f>F63+G63+H63+I63</f>
        <v>1040912</v>
      </c>
      <c r="F63" s="118">
        <f>F64+F65+F66+F67</f>
        <v>0</v>
      </c>
      <c r="G63" s="118">
        <f t="shared" ref="G63:H63" si="102">G64+G65+G66+G67</f>
        <v>1040912</v>
      </c>
      <c r="H63" s="118">
        <f t="shared" si="102"/>
        <v>0</v>
      </c>
      <c r="I63" s="118">
        <f>I64</f>
        <v>0</v>
      </c>
      <c r="J63" s="118">
        <f t="shared" si="2"/>
        <v>95331022</v>
      </c>
      <c r="K63" s="118">
        <f>K64+K65+K66+K67</f>
        <v>17824707</v>
      </c>
      <c r="L63" s="118">
        <f t="shared" ref="L63:M63" si="103">L64+L65+L66+L67</f>
        <v>77506315</v>
      </c>
      <c r="M63" s="118">
        <f t="shared" si="103"/>
        <v>0</v>
      </c>
      <c r="N63" s="118">
        <f>N64+N65+N66+N67</f>
        <v>0</v>
      </c>
      <c r="O63" s="118">
        <f>P63+Q63+R63+S63</f>
        <v>0</v>
      </c>
      <c r="P63" s="118">
        <f t="shared" ref="P63:Q63" si="104">P64+P65+P66+P67</f>
        <v>0</v>
      </c>
      <c r="Q63" s="118">
        <f t="shared" si="104"/>
        <v>0</v>
      </c>
      <c r="R63" s="118">
        <f>R64+R65+R66+R67</f>
        <v>0</v>
      </c>
      <c r="S63" s="118">
        <f>S64+S65+S66+S67</f>
        <v>0</v>
      </c>
      <c r="T63" s="119">
        <f t="shared" si="15"/>
        <v>0</v>
      </c>
      <c r="U63" s="119" t="e">
        <f t="shared" si="16"/>
        <v>#DIV/0!</v>
      </c>
      <c r="V63" s="119">
        <f t="shared" si="17"/>
        <v>0</v>
      </c>
      <c r="W63" s="119" t="e">
        <f t="shared" si="18"/>
        <v>#DIV/0!</v>
      </c>
      <c r="X63" s="119" t="e">
        <f t="shared" si="18"/>
        <v>#DIV/0!</v>
      </c>
      <c r="Y63" s="119">
        <f t="shared" si="5"/>
        <v>0</v>
      </c>
      <c r="Z63" s="119">
        <f t="shared" si="6"/>
        <v>0</v>
      </c>
      <c r="AA63" s="119">
        <f t="shared" si="7"/>
        <v>0</v>
      </c>
      <c r="AB63" s="119" t="e">
        <f t="shared" si="8"/>
        <v>#DIV/0!</v>
      </c>
      <c r="AC63" s="54"/>
    </row>
    <row r="64" spans="1:29" ht="15.75" customHeight="1" x14ac:dyDescent="0.25">
      <c r="A64" s="34"/>
      <c r="B64" s="88" t="s">
        <v>57</v>
      </c>
      <c r="C64" s="73" t="s">
        <v>17</v>
      </c>
      <c r="D64" s="84"/>
      <c r="E64" s="25">
        <f>F64+G64+H64+I64</f>
        <v>0</v>
      </c>
      <c r="F64" s="25">
        <v>0</v>
      </c>
      <c r="G64" s="25">
        <v>0</v>
      </c>
      <c r="H64" s="25">
        <v>0</v>
      </c>
      <c r="I64" s="25">
        <v>0</v>
      </c>
      <c r="J64" s="25">
        <f t="shared" si="2"/>
        <v>10922970</v>
      </c>
      <c r="K64" s="25">
        <v>10922970</v>
      </c>
      <c r="L64" s="25">
        <v>0</v>
      </c>
      <c r="M64" s="25">
        <v>0</v>
      </c>
      <c r="N64" s="31">
        <v>0</v>
      </c>
      <c r="O64" s="25">
        <f>P64+Q64+R64+S64</f>
        <v>0</v>
      </c>
      <c r="P64" s="25">
        <v>0</v>
      </c>
      <c r="Q64" s="25">
        <v>0</v>
      </c>
      <c r="R64" s="25">
        <v>0</v>
      </c>
      <c r="S64" s="25">
        <v>0</v>
      </c>
      <c r="T64" s="47" t="e">
        <f t="shared" si="15"/>
        <v>#DIV/0!</v>
      </c>
      <c r="U64" s="47" t="e">
        <f t="shared" si="16"/>
        <v>#DIV/0!</v>
      </c>
      <c r="V64" s="47" t="e">
        <f t="shared" si="17"/>
        <v>#DIV/0!</v>
      </c>
      <c r="W64" s="47" t="e">
        <f t="shared" si="18"/>
        <v>#DIV/0!</v>
      </c>
      <c r="X64" s="47" t="e">
        <f t="shared" si="18"/>
        <v>#DIV/0!</v>
      </c>
      <c r="Y64" s="47">
        <f t="shared" si="5"/>
        <v>0</v>
      </c>
      <c r="Z64" s="47">
        <f t="shared" si="6"/>
        <v>0</v>
      </c>
      <c r="AA64" s="47" t="e">
        <f t="shared" si="7"/>
        <v>#DIV/0!</v>
      </c>
      <c r="AB64" s="47" t="e">
        <f t="shared" si="8"/>
        <v>#DIV/0!</v>
      </c>
      <c r="AC64" s="48"/>
    </row>
    <row r="65" spans="1:29" ht="60" customHeight="1" x14ac:dyDescent="0.25">
      <c r="A65" s="34"/>
      <c r="B65" s="88" t="s">
        <v>58</v>
      </c>
      <c r="C65" s="96" t="s">
        <v>22</v>
      </c>
      <c r="D65" s="84"/>
      <c r="E65" s="25">
        <f t="shared" ref="E65:E67" si="105">F65+G65+H65+I65</f>
        <v>0</v>
      </c>
      <c r="F65" s="25">
        <v>0</v>
      </c>
      <c r="G65" s="25">
        <v>0</v>
      </c>
      <c r="H65" s="25">
        <v>0</v>
      </c>
      <c r="I65" s="25">
        <v>0</v>
      </c>
      <c r="J65" s="25">
        <f t="shared" si="2"/>
        <v>20705215</v>
      </c>
      <c r="K65" s="25">
        <v>0</v>
      </c>
      <c r="L65" s="25">
        <v>20705215</v>
      </c>
      <c r="M65" s="25">
        <v>0</v>
      </c>
      <c r="N65" s="31">
        <v>0</v>
      </c>
      <c r="O65" s="25">
        <f t="shared" ref="O65:O67" si="106">P65+Q65+R65+S65</f>
        <v>0</v>
      </c>
      <c r="P65" s="25">
        <v>0</v>
      </c>
      <c r="Q65" s="25">
        <v>0</v>
      </c>
      <c r="R65" s="25">
        <v>0</v>
      </c>
      <c r="S65" s="25">
        <v>0</v>
      </c>
      <c r="T65" s="47" t="e">
        <f t="shared" si="15"/>
        <v>#DIV/0!</v>
      </c>
      <c r="U65" s="47" t="e">
        <f t="shared" si="16"/>
        <v>#DIV/0!</v>
      </c>
      <c r="V65" s="47" t="e">
        <f t="shared" si="17"/>
        <v>#DIV/0!</v>
      </c>
      <c r="W65" s="47" t="e">
        <f t="shared" si="18"/>
        <v>#DIV/0!</v>
      </c>
      <c r="X65" s="47" t="e">
        <f t="shared" si="18"/>
        <v>#DIV/0!</v>
      </c>
      <c r="Y65" s="47">
        <f t="shared" si="5"/>
        <v>0</v>
      </c>
      <c r="Z65" s="47" t="e">
        <f t="shared" si="6"/>
        <v>#DIV/0!</v>
      </c>
      <c r="AA65" s="47">
        <f t="shared" si="7"/>
        <v>0</v>
      </c>
      <c r="AB65" s="47" t="e">
        <f t="shared" si="8"/>
        <v>#DIV/0!</v>
      </c>
      <c r="AC65" s="48"/>
    </row>
    <row r="66" spans="1:29" ht="58.5" customHeight="1" x14ac:dyDescent="0.25">
      <c r="A66" s="34"/>
      <c r="B66" s="88" t="s">
        <v>151</v>
      </c>
      <c r="C66" s="96" t="s">
        <v>97</v>
      </c>
      <c r="D66" s="84"/>
      <c r="E66" s="25">
        <f t="shared" si="105"/>
        <v>0</v>
      </c>
      <c r="F66" s="25">
        <v>0</v>
      </c>
      <c r="G66" s="25">
        <v>0</v>
      </c>
      <c r="H66" s="25">
        <v>0</v>
      </c>
      <c r="I66" s="25">
        <v>0</v>
      </c>
      <c r="J66" s="25">
        <f t="shared" si="2"/>
        <v>6901737</v>
      </c>
      <c r="K66" s="25">
        <v>6901737</v>
      </c>
      <c r="L66" s="25">
        <v>0</v>
      </c>
      <c r="M66" s="25">
        <v>0</v>
      </c>
      <c r="N66" s="31">
        <v>0</v>
      </c>
      <c r="O66" s="25">
        <f t="shared" si="106"/>
        <v>0</v>
      </c>
      <c r="P66" s="25">
        <v>0</v>
      </c>
      <c r="Q66" s="25">
        <v>0</v>
      </c>
      <c r="R66" s="25">
        <v>0</v>
      </c>
      <c r="S66" s="25">
        <v>0</v>
      </c>
      <c r="T66" s="47" t="e">
        <f t="shared" si="15"/>
        <v>#DIV/0!</v>
      </c>
      <c r="U66" s="47" t="e">
        <f t="shared" si="16"/>
        <v>#DIV/0!</v>
      </c>
      <c r="V66" s="47" t="e">
        <f t="shared" si="17"/>
        <v>#DIV/0!</v>
      </c>
      <c r="W66" s="47" t="e">
        <f t="shared" si="18"/>
        <v>#DIV/0!</v>
      </c>
      <c r="X66" s="47" t="e">
        <f t="shared" si="18"/>
        <v>#DIV/0!</v>
      </c>
      <c r="Y66" s="47">
        <f t="shared" si="5"/>
        <v>0</v>
      </c>
      <c r="Z66" s="47">
        <f t="shared" si="6"/>
        <v>0</v>
      </c>
      <c r="AA66" s="47" t="e">
        <f t="shared" si="7"/>
        <v>#DIV/0!</v>
      </c>
      <c r="AB66" s="47" t="e">
        <f t="shared" si="8"/>
        <v>#DIV/0!</v>
      </c>
      <c r="AC66" s="48"/>
    </row>
    <row r="67" spans="1:29" ht="36.75" customHeight="1" x14ac:dyDescent="0.25">
      <c r="A67" s="34"/>
      <c r="B67" s="88" t="s">
        <v>59</v>
      </c>
      <c r="C67" s="96" t="s">
        <v>23</v>
      </c>
      <c r="D67" s="84"/>
      <c r="E67" s="25">
        <f t="shared" si="105"/>
        <v>1040912</v>
      </c>
      <c r="F67" s="25">
        <v>0</v>
      </c>
      <c r="G67" s="25">
        <v>1040912</v>
      </c>
      <c r="H67" s="25">
        <v>0</v>
      </c>
      <c r="I67" s="25">
        <v>0</v>
      </c>
      <c r="J67" s="25">
        <f t="shared" si="2"/>
        <v>56801100</v>
      </c>
      <c r="K67" s="25">
        <v>0</v>
      </c>
      <c r="L67" s="25">
        <v>56801100</v>
      </c>
      <c r="M67" s="25">
        <v>0</v>
      </c>
      <c r="N67" s="31">
        <v>0</v>
      </c>
      <c r="O67" s="25">
        <f t="shared" si="106"/>
        <v>0</v>
      </c>
      <c r="P67" s="25">
        <v>0</v>
      </c>
      <c r="Q67" s="25">
        <v>0</v>
      </c>
      <c r="R67" s="25">
        <v>0</v>
      </c>
      <c r="S67" s="25">
        <v>0</v>
      </c>
      <c r="T67" s="47">
        <f t="shared" si="15"/>
        <v>0</v>
      </c>
      <c r="U67" s="47" t="e">
        <f t="shared" si="16"/>
        <v>#DIV/0!</v>
      </c>
      <c r="V67" s="47">
        <f t="shared" si="17"/>
        <v>0</v>
      </c>
      <c r="W67" s="47" t="e">
        <f t="shared" si="18"/>
        <v>#DIV/0!</v>
      </c>
      <c r="X67" s="47" t="e">
        <f t="shared" si="18"/>
        <v>#DIV/0!</v>
      </c>
      <c r="Y67" s="47">
        <f t="shared" si="5"/>
        <v>0</v>
      </c>
      <c r="Z67" s="47" t="e">
        <f t="shared" si="6"/>
        <v>#DIV/0!</v>
      </c>
      <c r="AA67" s="47">
        <f t="shared" si="7"/>
        <v>0</v>
      </c>
      <c r="AB67" s="47" t="e">
        <f t="shared" si="8"/>
        <v>#DIV/0!</v>
      </c>
      <c r="AC67" s="48"/>
    </row>
    <row r="68" spans="1:29" s="39" customFormat="1" ht="24" customHeight="1" x14ac:dyDescent="0.25">
      <c r="A68" s="37" t="s">
        <v>88</v>
      </c>
      <c r="B68" s="37"/>
      <c r="C68" s="4" t="s">
        <v>61</v>
      </c>
      <c r="D68" s="83"/>
      <c r="E68" s="28">
        <f>F68+G68+H68+I68</f>
        <v>23721500</v>
      </c>
      <c r="F68" s="27">
        <f>F69</f>
        <v>23721500</v>
      </c>
      <c r="G68" s="27">
        <f t="shared" ref="G68:S69" si="107">G69</f>
        <v>0</v>
      </c>
      <c r="H68" s="27">
        <f t="shared" si="107"/>
        <v>0</v>
      </c>
      <c r="I68" s="27">
        <f t="shared" si="107"/>
        <v>0</v>
      </c>
      <c r="J68" s="28">
        <f t="shared" si="2"/>
        <v>102371500</v>
      </c>
      <c r="K68" s="27">
        <f>K69</f>
        <v>102371500</v>
      </c>
      <c r="L68" s="27">
        <f t="shared" si="107"/>
        <v>0</v>
      </c>
      <c r="M68" s="27">
        <f t="shared" si="107"/>
        <v>0</v>
      </c>
      <c r="N68" s="27">
        <f t="shared" si="107"/>
        <v>0</v>
      </c>
      <c r="O68" s="27">
        <f>P68+Q68+R68+S68</f>
        <v>13073244.74</v>
      </c>
      <c r="P68" s="27">
        <f t="shared" si="107"/>
        <v>13073244.74</v>
      </c>
      <c r="Q68" s="27">
        <f t="shared" si="107"/>
        <v>0</v>
      </c>
      <c r="R68" s="27">
        <f t="shared" si="107"/>
        <v>0</v>
      </c>
      <c r="S68" s="27">
        <f t="shared" si="107"/>
        <v>0</v>
      </c>
      <c r="T68" s="45">
        <f t="shared" si="15"/>
        <v>55.111374660118464</v>
      </c>
      <c r="U68" s="45">
        <f>P68/F68*100</f>
        <v>55.111374660118464</v>
      </c>
      <c r="V68" s="45" t="e">
        <f t="shared" si="17"/>
        <v>#DIV/0!</v>
      </c>
      <c r="W68" s="45" t="e">
        <f t="shared" si="18"/>
        <v>#DIV/0!</v>
      </c>
      <c r="X68" s="45" t="e">
        <f t="shared" si="18"/>
        <v>#DIV/0!</v>
      </c>
      <c r="Y68" s="45">
        <f t="shared" si="5"/>
        <v>12.770394826685161</v>
      </c>
      <c r="Z68" s="45">
        <f t="shared" si="6"/>
        <v>12.770394826685161</v>
      </c>
      <c r="AA68" s="45" t="e">
        <f t="shared" si="7"/>
        <v>#DIV/0!</v>
      </c>
      <c r="AB68" s="45" t="e">
        <f t="shared" si="8"/>
        <v>#DIV/0!</v>
      </c>
      <c r="AC68" s="44"/>
    </row>
    <row r="69" spans="1:29" s="39" customFormat="1" ht="31.5" x14ac:dyDescent="0.25">
      <c r="A69" s="33" t="s">
        <v>96</v>
      </c>
      <c r="B69" s="131"/>
      <c r="C69" s="126" t="s">
        <v>20</v>
      </c>
      <c r="D69" s="117" t="s">
        <v>65</v>
      </c>
      <c r="E69" s="118">
        <f>F69+G69+H69+I69</f>
        <v>23721500</v>
      </c>
      <c r="F69" s="118">
        <f t="shared" ref="F69:G69" si="108">F70</f>
        <v>23721500</v>
      </c>
      <c r="G69" s="118">
        <f t="shared" si="108"/>
        <v>0</v>
      </c>
      <c r="H69" s="118">
        <f>H70</f>
        <v>0</v>
      </c>
      <c r="I69" s="118">
        <f>I70</f>
        <v>0</v>
      </c>
      <c r="J69" s="118">
        <f t="shared" si="2"/>
        <v>102371500</v>
      </c>
      <c r="K69" s="118">
        <f t="shared" si="107"/>
        <v>102371500</v>
      </c>
      <c r="L69" s="118">
        <f t="shared" si="107"/>
        <v>0</v>
      </c>
      <c r="M69" s="118">
        <f t="shared" si="107"/>
        <v>0</v>
      </c>
      <c r="N69" s="118">
        <f>N70</f>
        <v>0</v>
      </c>
      <c r="O69" s="118">
        <f>P69+Q69+R69+S69</f>
        <v>13073244.74</v>
      </c>
      <c r="P69" s="118">
        <f t="shared" si="107"/>
        <v>13073244.74</v>
      </c>
      <c r="Q69" s="118">
        <f t="shared" si="107"/>
        <v>0</v>
      </c>
      <c r="R69" s="118">
        <f>R70</f>
        <v>0</v>
      </c>
      <c r="S69" s="118">
        <f>S70</f>
        <v>0</v>
      </c>
      <c r="T69" s="119">
        <f t="shared" si="15"/>
        <v>55.111374660118464</v>
      </c>
      <c r="U69" s="119">
        <f t="shared" si="16"/>
        <v>55.111374660118464</v>
      </c>
      <c r="V69" s="119" t="e">
        <f t="shared" si="17"/>
        <v>#DIV/0!</v>
      </c>
      <c r="W69" s="119" t="e">
        <f t="shared" si="18"/>
        <v>#DIV/0!</v>
      </c>
      <c r="X69" s="119" t="e">
        <f t="shared" si="18"/>
        <v>#DIV/0!</v>
      </c>
      <c r="Y69" s="119">
        <f t="shared" si="5"/>
        <v>12.770394826685161</v>
      </c>
      <c r="Z69" s="119">
        <f t="shared" si="6"/>
        <v>12.770394826685161</v>
      </c>
      <c r="AA69" s="119" t="e">
        <f t="shared" si="7"/>
        <v>#DIV/0!</v>
      </c>
      <c r="AB69" s="119" t="e">
        <f t="shared" si="8"/>
        <v>#DIV/0!</v>
      </c>
      <c r="AC69" s="54"/>
    </row>
    <row r="70" spans="1:29" ht="22.5" x14ac:dyDescent="0.25">
      <c r="A70" s="34"/>
      <c r="B70" s="95" t="s">
        <v>60</v>
      </c>
      <c r="C70" s="73" t="s">
        <v>11</v>
      </c>
      <c r="D70" s="84"/>
      <c r="E70" s="25">
        <f>F70+G70+H70+I70</f>
        <v>23721500</v>
      </c>
      <c r="F70" s="51">
        <v>23721500</v>
      </c>
      <c r="G70" s="51">
        <v>0</v>
      </c>
      <c r="H70" s="51">
        <v>0</v>
      </c>
      <c r="I70" s="51">
        <v>0</v>
      </c>
      <c r="J70" s="51">
        <f t="shared" si="2"/>
        <v>102371500</v>
      </c>
      <c r="K70" s="25">
        <v>102371500</v>
      </c>
      <c r="L70" s="51">
        <v>0</v>
      </c>
      <c r="M70" s="51">
        <v>0</v>
      </c>
      <c r="N70" s="51">
        <v>0</v>
      </c>
      <c r="O70" s="51">
        <f>P70+Q70+R70+S70</f>
        <v>13073244.74</v>
      </c>
      <c r="P70" s="51">
        <v>13073244.74</v>
      </c>
      <c r="Q70" s="25">
        <v>0</v>
      </c>
      <c r="R70" s="25">
        <v>0</v>
      </c>
      <c r="S70" s="31">
        <v>0</v>
      </c>
      <c r="T70" s="47">
        <f t="shared" si="15"/>
        <v>55.111374660118464</v>
      </c>
      <c r="U70" s="47">
        <f t="shared" si="16"/>
        <v>55.111374660118464</v>
      </c>
      <c r="V70" s="47" t="e">
        <f t="shared" si="17"/>
        <v>#DIV/0!</v>
      </c>
      <c r="W70" s="47" t="e">
        <f>R70/H70*100</f>
        <v>#DIV/0!</v>
      </c>
      <c r="X70" s="47" t="e">
        <f>S70/I70*100</f>
        <v>#DIV/0!</v>
      </c>
      <c r="Y70" s="47">
        <f t="shared" ref="Y70" si="109">T70/J70*100</f>
        <v>5.3834685102903119E-5</v>
      </c>
      <c r="Z70" s="47">
        <f t="shared" ref="Z70" si="110">U70/K70*100</f>
        <v>5.3834685102903119E-5</v>
      </c>
      <c r="AA70" s="47" t="e">
        <f t="shared" ref="AA70" si="111">V70/L70*100</f>
        <v>#DIV/0!</v>
      </c>
      <c r="AB70" s="47" t="e">
        <f t="shared" ref="AB70" si="112">W70/M70*100</f>
        <v>#DIV/0!</v>
      </c>
      <c r="AC70" s="48"/>
    </row>
    <row r="71" spans="1:29" x14ac:dyDescent="0.25">
      <c r="T71" s="49"/>
      <c r="U71" s="50"/>
      <c r="V71" s="50"/>
      <c r="W71" s="50"/>
      <c r="X71" s="50"/>
      <c r="Y71" s="49"/>
      <c r="Z71" s="50"/>
      <c r="AA71" s="50"/>
      <c r="AB71" s="50"/>
    </row>
  </sheetData>
  <mergeCells count="13">
    <mergeCell ref="B2:B4"/>
    <mergeCell ref="A2:A4"/>
    <mergeCell ref="B6:B9"/>
    <mergeCell ref="A6:A9"/>
    <mergeCell ref="C6:C10"/>
    <mergeCell ref="Y2:AC3"/>
    <mergeCell ref="C1:Y1"/>
    <mergeCell ref="O2:S3"/>
    <mergeCell ref="T2:X3"/>
    <mergeCell ref="J2:N3"/>
    <mergeCell ref="C2:C4"/>
    <mergeCell ref="E2:I3"/>
    <mergeCell ref="D2:D3"/>
  </mergeCells>
  <pageMargins left="0.7" right="0.7" top="0.75" bottom="0.75" header="0.3" footer="0.3"/>
  <pageSetup paperSize="9" scale="35" fitToHeight="0" orientation="landscape" r:id="rId1"/>
  <colBreaks count="2" manualBreakCount="2">
    <brk id="14" max="62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zoomScale="85" zoomScaleNormal="85" zoomScaleSheetLayoutView="85" workbookViewId="0">
      <selection activeCell="E16" sqref="E16"/>
    </sheetView>
  </sheetViews>
  <sheetFormatPr defaultRowHeight="18.75" x14ac:dyDescent="0.25"/>
  <cols>
    <col min="1" max="1" width="73.7109375" style="8" customWidth="1"/>
    <col min="2" max="2" width="25.85546875" style="8" customWidth="1"/>
    <col min="3" max="3" width="26.5703125" style="8" customWidth="1"/>
    <col min="4" max="4" width="28.28515625" style="8" customWidth="1"/>
    <col min="5" max="5" width="67.28515625" style="8" customWidth="1"/>
    <col min="6" max="16384" width="9.140625" style="8"/>
  </cols>
  <sheetData>
    <row r="1" spans="1:5" ht="27" customHeight="1" x14ac:dyDescent="0.25">
      <c r="A1" s="165" t="s">
        <v>149</v>
      </c>
      <c r="B1" s="165"/>
      <c r="C1" s="165"/>
      <c r="D1" s="165"/>
      <c r="E1" s="165"/>
    </row>
    <row r="2" spans="1:5" x14ac:dyDescent="0.25">
      <c r="A2" s="9"/>
    </row>
    <row r="3" spans="1:5" ht="38.25" customHeight="1" x14ac:dyDescent="0.25">
      <c r="A3" s="166" t="s">
        <v>69</v>
      </c>
      <c r="B3" s="10" t="s">
        <v>99</v>
      </c>
      <c r="C3" s="166" t="s">
        <v>101</v>
      </c>
      <c r="D3" s="166"/>
      <c r="E3" s="166"/>
    </row>
    <row r="4" spans="1:5" ht="57.75" customHeight="1" x14ac:dyDescent="0.25">
      <c r="A4" s="166"/>
      <c r="B4" s="10" t="s">
        <v>100</v>
      </c>
      <c r="C4" s="10" t="s">
        <v>152</v>
      </c>
      <c r="D4" s="10" t="s">
        <v>123</v>
      </c>
      <c r="E4" s="10" t="s">
        <v>102</v>
      </c>
    </row>
    <row r="5" spans="1:5" x14ac:dyDescent="0.25">
      <c r="A5" s="10">
        <v>1</v>
      </c>
      <c r="B5" s="10" t="s">
        <v>103</v>
      </c>
      <c r="C5" s="10">
        <v>3</v>
      </c>
      <c r="D5" s="10">
        <v>4</v>
      </c>
      <c r="E5" s="10">
        <v>5</v>
      </c>
    </row>
    <row r="6" spans="1:5" ht="37.5" x14ac:dyDescent="0.25">
      <c r="A6" s="58" t="s">
        <v>68</v>
      </c>
      <c r="B6" s="58" t="s">
        <v>104</v>
      </c>
      <c r="C6" s="59">
        <f>'Февраль 2025'!O6</f>
        <v>603664085.46000004</v>
      </c>
      <c r="D6" s="59" t="e">
        <f>'Февраль 2025'!T6</f>
        <v>#DIV/0!</v>
      </c>
      <c r="E6" s="58"/>
    </row>
    <row r="7" spans="1:5" ht="37.5" x14ac:dyDescent="0.25">
      <c r="A7" s="60" t="s">
        <v>105</v>
      </c>
      <c r="B7" s="61" t="s">
        <v>104</v>
      </c>
      <c r="C7" s="62">
        <f>'Февраль 2025'!O11</f>
        <v>595474586.01999998</v>
      </c>
      <c r="D7" s="62">
        <f>'Февраль 2025'!T11</f>
        <v>49.509453147463205</v>
      </c>
      <c r="E7" s="61"/>
    </row>
    <row r="8" spans="1:5" ht="37.5" hidden="1" x14ac:dyDescent="0.25">
      <c r="A8" s="12" t="s">
        <v>5</v>
      </c>
      <c r="B8" s="10" t="s">
        <v>65</v>
      </c>
      <c r="C8" s="15">
        <f>'Февраль 2025'!O12</f>
        <v>0</v>
      </c>
      <c r="D8" s="15" t="e">
        <f>'Февраль 2025'!T12</f>
        <v>#DIV/0!</v>
      </c>
      <c r="E8" s="66" t="s">
        <v>117</v>
      </c>
    </row>
    <row r="9" spans="1:5" ht="23.25" customHeight="1" x14ac:dyDescent="0.25">
      <c r="A9" s="12" t="s">
        <v>126</v>
      </c>
      <c r="B9" s="132" t="s">
        <v>65</v>
      </c>
      <c r="C9" s="15">
        <f>'Февраль 2025'!O14</f>
        <v>11847762.17</v>
      </c>
      <c r="D9" s="15">
        <f>'Февраль 2025'!T14</f>
        <v>54.835711585396673</v>
      </c>
      <c r="E9" s="66" t="s">
        <v>143</v>
      </c>
    </row>
    <row r="10" spans="1:5" ht="75.75" customHeight="1" x14ac:dyDescent="0.25">
      <c r="A10" s="12" t="s">
        <v>74</v>
      </c>
      <c r="B10" s="10" t="s">
        <v>66</v>
      </c>
      <c r="C10" s="15">
        <f>'Февраль 2025'!T18</f>
        <v>0</v>
      </c>
      <c r="D10" s="15">
        <f>'Февраль 2025'!Y18</f>
        <v>0</v>
      </c>
      <c r="E10" s="66" t="s">
        <v>147</v>
      </c>
    </row>
    <row r="11" spans="1:5" ht="56.25" x14ac:dyDescent="0.25">
      <c r="A11" s="11" t="s">
        <v>106</v>
      </c>
      <c r="B11" s="10" t="s">
        <v>65</v>
      </c>
      <c r="C11" s="15">
        <f>'Февраль 2025'!P25</f>
        <v>116868062</v>
      </c>
      <c r="D11" s="15">
        <f>'Февраль 2025'!T25</f>
        <v>49.610615160606905</v>
      </c>
      <c r="E11" s="66" t="s">
        <v>143</v>
      </c>
    </row>
    <row r="12" spans="1:5" ht="42.75" customHeight="1" x14ac:dyDescent="0.25">
      <c r="A12" s="12" t="s">
        <v>107</v>
      </c>
      <c r="B12" s="10" t="s">
        <v>65</v>
      </c>
      <c r="C12" s="15">
        <f>'Февраль 2025'!O41</f>
        <v>5599411.8499999996</v>
      </c>
      <c r="D12" s="15">
        <f>'Февраль 2025'!T41</f>
        <v>59.35152758259791</v>
      </c>
      <c r="E12" s="66" t="s">
        <v>143</v>
      </c>
    </row>
    <row r="13" spans="1:5" ht="93.75" x14ac:dyDescent="0.25">
      <c r="A13" s="12" t="s">
        <v>108</v>
      </c>
      <c r="B13" s="10" t="s">
        <v>65</v>
      </c>
      <c r="C13" s="15">
        <f>'Февраль 2025'!O44</f>
        <v>0</v>
      </c>
      <c r="D13" s="15" t="e">
        <f>'Февраль 2025'!T44</f>
        <v>#DIV/0!</v>
      </c>
      <c r="E13" s="66" t="s">
        <v>144</v>
      </c>
    </row>
    <row r="14" spans="1:5" ht="21" customHeight="1" x14ac:dyDescent="0.25">
      <c r="A14" s="11" t="s">
        <v>109</v>
      </c>
      <c r="B14" s="10" t="s">
        <v>65</v>
      </c>
      <c r="C14" s="15">
        <f>'Февраль 2025'!O46</f>
        <v>0</v>
      </c>
      <c r="D14" s="15">
        <f>'Февраль 2025'!T46</f>
        <v>0</v>
      </c>
      <c r="E14" s="66" t="s">
        <v>143</v>
      </c>
    </row>
    <row r="15" spans="1:5" ht="75" x14ac:dyDescent="0.25">
      <c r="A15" s="12" t="s">
        <v>110</v>
      </c>
      <c r="B15" s="10" t="s">
        <v>65</v>
      </c>
      <c r="C15" s="15">
        <f>'Февраль 2025'!O49</f>
        <v>0</v>
      </c>
      <c r="D15" s="15" t="e">
        <f>'Февраль 2025'!T49</f>
        <v>#DIV/0!</v>
      </c>
      <c r="E15" s="66" t="s">
        <v>145</v>
      </c>
    </row>
    <row r="16" spans="1:5" ht="56.25" x14ac:dyDescent="0.25">
      <c r="A16" s="136" t="s">
        <v>146</v>
      </c>
      <c r="B16" s="133" t="s">
        <v>66</v>
      </c>
      <c r="C16" s="15">
        <f>'Февраль 2025'!O51</f>
        <v>0</v>
      </c>
      <c r="D16" s="15" t="e">
        <f>'Февраль 2025'!T51</f>
        <v>#DIV/0!</v>
      </c>
      <c r="E16" s="66" t="s">
        <v>148</v>
      </c>
    </row>
    <row r="17" spans="1:5" ht="37.5" x14ac:dyDescent="0.25">
      <c r="A17" s="60" t="s">
        <v>111</v>
      </c>
      <c r="B17" s="61" t="s">
        <v>65</v>
      </c>
      <c r="C17" s="62">
        <f>'Февраль 2025'!O59</f>
        <v>6964016.8700000001</v>
      </c>
      <c r="D17" s="62">
        <f>'Февраль 2025'!T59</f>
        <v>63.091978441512317</v>
      </c>
      <c r="E17" s="67"/>
    </row>
    <row r="18" spans="1:5" ht="56.25" x14ac:dyDescent="0.25">
      <c r="A18" s="11" t="s">
        <v>114</v>
      </c>
      <c r="B18" s="10" t="s">
        <v>65</v>
      </c>
      <c r="C18" s="15">
        <f>'Февраль 2025'!O60</f>
        <v>6964016.8700000001</v>
      </c>
      <c r="D18" s="15">
        <f>'Февраль 2025'!T61</f>
        <v>63.091978441512317</v>
      </c>
      <c r="E18" s="66" t="s">
        <v>143</v>
      </c>
    </row>
    <row r="19" spans="1:5" ht="37.5" x14ac:dyDescent="0.25">
      <c r="A19" s="63" t="s">
        <v>112</v>
      </c>
      <c r="B19" s="61" t="s">
        <v>65</v>
      </c>
      <c r="C19" s="64">
        <f>'Февраль 2025'!O62</f>
        <v>0</v>
      </c>
      <c r="D19" s="64">
        <f>'Февраль 2025'!T63</f>
        <v>0</v>
      </c>
      <c r="E19" s="68"/>
    </row>
    <row r="20" spans="1:5" ht="37.5" x14ac:dyDescent="0.25">
      <c r="A20" s="11" t="s">
        <v>115</v>
      </c>
      <c r="B20" s="10" t="s">
        <v>65</v>
      </c>
      <c r="C20" s="15">
        <f>'Февраль 2025'!O63</f>
        <v>0</v>
      </c>
      <c r="D20" s="15">
        <f>'Февраль 2025'!T63</f>
        <v>0</v>
      </c>
      <c r="E20" s="66" t="s">
        <v>143</v>
      </c>
    </row>
    <row r="21" spans="1:5" ht="37.5" x14ac:dyDescent="0.25">
      <c r="A21" s="60" t="s">
        <v>113</v>
      </c>
      <c r="B21" s="65" t="s">
        <v>65</v>
      </c>
      <c r="C21" s="62">
        <f>'Февраль 2025'!O68</f>
        <v>13073244.74</v>
      </c>
      <c r="D21" s="62">
        <f>'Февраль 2025'!T68</f>
        <v>55.111374660118464</v>
      </c>
      <c r="E21" s="67"/>
    </row>
    <row r="22" spans="1:5" ht="37.5" x14ac:dyDescent="0.25">
      <c r="A22" s="14" t="s">
        <v>116</v>
      </c>
      <c r="B22" s="13" t="s">
        <v>65</v>
      </c>
      <c r="C22" s="57">
        <f>'Февраль 2025'!O69</f>
        <v>13073244.74</v>
      </c>
      <c r="D22" s="57">
        <f>'Февраль 2025'!T68</f>
        <v>55.111374660118464</v>
      </c>
      <c r="E22" s="66" t="s">
        <v>143</v>
      </c>
    </row>
  </sheetData>
  <mergeCells count="3">
    <mergeCell ref="A1:E1"/>
    <mergeCell ref="A3:A4"/>
    <mergeCell ref="C3:E3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 2025</vt:lpstr>
      <vt:lpstr>Причины низкого исполнения</vt:lpstr>
      <vt:lpstr>'Февраль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2024-03-07T07:06:38Z</cp:lastPrinted>
  <dcterms:created xsi:type="dcterms:W3CDTF">2015-06-05T18:19:34Z</dcterms:created>
  <dcterms:modified xsi:type="dcterms:W3CDTF">2025-03-07T04:05:40Z</dcterms:modified>
</cp:coreProperties>
</file>