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3070" windowHeight="10725"/>
  </bookViews>
  <sheets>
    <sheet name="Лист1" sheetId="1" r:id="rId1"/>
  </sheets>
  <definedNames>
    <definedName name="_ftn1" localSheetId="0">Лист1!$A$19</definedName>
    <definedName name="_ftn2" localSheetId="0">Лист1!$A$20</definedName>
    <definedName name="_ftnref1" localSheetId="0">Лист1!$A$4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K13" i="1"/>
  <c r="I13" i="1"/>
  <c r="E13" i="1"/>
  <c r="M15" i="1"/>
  <c r="I15" i="1"/>
  <c r="E15" i="1"/>
  <c r="N10" i="1"/>
  <c r="Q10" i="1"/>
  <c r="P10" i="1"/>
  <c r="O10" i="1"/>
  <c r="L11" i="1"/>
  <c r="S9" i="1" l="1"/>
  <c r="S10" i="1"/>
  <c r="T9" i="1"/>
  <c r="T10" i="1"/>
  <c r="U9" i="1"/>
  <c r="U10" i="1"/>
  <c r="O9" i="1"/>
  <c r="P9" i="1"/>
  <c r="Q9" i="1"/>
  <c r="I11" i="1" l="1"/>
  <c r="G11" i="1"/>
  <c r="E11" i="1"/>
  <c r="C11" i="1"/>
  <c r="Q13" i="1" l="1"/>
  <c r="O13" i="1"/>
  <c r="Q14" i="1"/>
  <c r="Q15" i="1"/>
  <c r="Q12" i="1"/>
  <c r="S13" i="1"/>
  <c r="U13" i="1"/>
  <c r="U14" i="1"/>
  <c r="U15" i="1"/>
  <c r="U12" i="1"/>
  <c r="T11" i="1"/>
  <c r="P11" i="1"/>
  <c r="B15" i="1" l="1"/>
  <c r="B14" i="1"/>
  <c r="B13" i="1"/>
  <c r="B12" i="1"/>
  <c r="D11" i="1"/>
  <c r="B10" i="1"/>
  <c r="B9" i="1"/>
  <c r="E8" i="1"/>
  <c r="D8" i="1"/>
  <c r="C8" i="1"/>
  <c r="B11" i="1" l="1"/>
  <c r="D7" i="1"/>
  <c r="B8" i="1"/>
  <c r="E7" i="1"/>
  <c r="C7" i="1"/>
  <c r="J12" i="1"/>
  <c r="J15" i="1"/>
  <c r="N15" i="1" s="1"/>
  <c r="J14" i="1"/>
  <c r="J13" i="1"/>
  <c r="N13" i="1" s="1"/>
  <c r="M11" i="1"/>
  <c r="K11" i="1"/>
  <c r="J10" i="1"/>
  <c r="J9" i="1"/>
  <c r="M8" i="1"/>
  <c r="L8" i="1"/>
  <c r="K8" i="1"/>
  <c r="O11" i="1" l="1"/>
  <c r="S11" i="1"/>
  <c r="P8" i="1"/>
  <c r="Q8" i="1"/>
  <c r="J8" i="1"/>
  <c r="S8" i="1"/>
  <c r="O8" i="1"/>
  <c r="N14" i="1"/>
  <c r="Q11" i="1"/>
  <c r="U11" i="1"/>
  <c r="N12" i="1"/>
  <c r="J11" i="1"/>
  <c r="J7" i="1" s="1"/>
  <c r="B7" i="1"/>
  <c r="K7" i="1"/>
  <c r="L7" i="1"/>
  <c r="M7" i="1"/>
  <c r="I8" i="1"/>
  <c r="U8" i="1" s="1"/>
  <c r="H8" i="1"/>
  <c r="T8" i="1" s="1"/>
  <c r="G8" i="1"/>
  <c r="F9" i="1"/>
  <c r="N9" i="1" s="1"/>
  <c r="F10" i="1"/>
  <c r="H11" i="1"/>
  <c r="R9" i="1" l="1"/>
  <c r="R10" i="1"/>
  <c r="N8" i="1"/>
  <c r="P7" i="1"/>
  <c r="T7" i="1"/>
  <c r="O7" i="1"/>
  <c r="N7" i="1"/>
  <c r="Q7" i="1"/>
  <c r="I7" i="1"/>
  <c r="U7" i="1" s="1"/>
  <c r="G7" i="1"/>
  <c r="S7" i="1" s="1"/>
  <c r="H7" i="1"/>
  <c r="F8" i="1"/>
  <c r="R8" i="1" s="1"/>
  <c r="F12" i="1"/>
  <c r="R12" i="1" s="1"/>
  <c r="F13" i="1"/>
  <c r="F14" i="1"/>
  <c r="R14" i="1" s="1"/>
  <c r="F15" i="1"/>
  <c r="R15" i="1" s="1"/>
  <c r="F11" i="1" l="1"/>
  <c r="F7" i="1" s="1"/>
  <c r="R7" i="1" s="1"/>
  <c r="R13" i="1"/>
  <c r="N11" i="1" l="1"/>
  <c r="R11" i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9" authorId="0" shapeId="0">
      <text>
        <r>
          <rPr>
            <sz val="14"/>
            <color indexed="81"/>
            <rFont val="Tahoma"/>
            <family val="2"/>
            <charset val="204"/>
          </rPr>
          <t xml:space="preserve">
5191, 82520, S2520 ГБ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театр 05 2 02 L5170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0801 0541100590 +календарь 0541199990 +наказы 0541185160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<sst xmlns="http://schemas.openxmlformats.org/spreadsheetml/2006/main" count="38" uniqueCount="22">
  <si>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</si>
  <si>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</si>
  <si>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</si>
  <si>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</si>
  <si>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</si>
  <si>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</si>
  <si>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</si>
  <si>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</si>
  <si>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</si>
  <si>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</si>
  <si>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</si>
  <si>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</si>
  <si>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</si>
  <si>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на 2024 года (рублей)</t>
  </si>
  <si>
    <t>% исполнения к плану за  2024 года</t>
  </si>
  <si>
    <t>2. Направление (подпрограмма) «Организационные, экономические механизмы развития культуры»», в том числе:</t>
  </si>
  <si>
    <t>1. Направление (подпрограмма) «Модернизация и развитие учреждений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</si>
  <si>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органов местного самоуправления города Нефтеюганска», в том числе:</t>
    </r>
  </si>
  <si>
    <t>ПЛАН за 6 месяцев 2024 года (рублей)</t>
  </si>
  <si>
    <t>Освоение на 01.05.2024  года (рублей)</t>
  </si>
  <si>
    <t>% исполнения к плану на 6 месяцев 2024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</si>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</sst>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2" spans="1:21" x14ac:dyDescent="0.25">
      <c r="B2" s="1" t="s">
        <v>21</v>
      </c>
    </row>
    <row r="4" spans="1:21" ht="39.75" customHeight="1" x14ac:dyDescent="0.25">
      <c r="A4" s="8" t="s">
        <v>2</v>
      </c>
      <c r="B4" s="21" t="s">
        <v>18</v>
      </c>
      <c r="C4" s="21"/>
      <c r="D4" s="21"/>
      <c r="E4" s="21"/>
      <c r="F4" s="21" t="s">
        <v>13</v>
      </c>
      <c r="G4" s="21"/>
      <c r="H4" s="21"/>
      <c r="I4" s="21"/>
      <c r="J4" s="21" t="s">
        <v>19</v>
      </c>
      <c r="K4" s="21"/>
      <c r="L4" s="21"/>
      <c r="M4" s="21"/>
      <c r="N4" s="21" t="s">
        <v>20</v>
      </c>
      <c r="O4" s="21"/>
      <c r="P4" s="21"/>
      <c r="Q4" s="21"/>
      <c r="R4" s="21" t="s">
        <v>14</v>
      </c>
      <c r="S4" s="21"/>
      <c r="T4" s="21"/>
      <c r="U4" s="21"/>
    </row>
    <row r="5" spans="1:21" ht="33.75" customHeight="1" x14ac:dyDescent="0.25">
      <c r="A5" s="8" t="s">
        <v>3</v>
      </c>
      <c r="B5" s="9" t="s">
        <v>0</v>
      </c>
      <c r="C5" s="9" t="s">
        <v>4</v>
      </c>
      <c r="D5" s="9" t="s">
        <v>5</v>
      </c>
      <c r="E5" s="9" t="s">
        <v>6</v>
      </c>
      <c r="F5" s="8" t="s">
        <v>0</v>
      </c>
      <c r="G5" s="8" t="s">
        <v>4</v>
      </c>
      <c r="H5" s="8" t="s">
        <v>5</v>
      </c>
      <c r="I5" s="8" t="s">
        <v>6</v>
      </c>
      <c r="J5" s="8" t="s">
        <v>0</v>
      </c>
      <c r="K5" s="8" t="s">
        <v>4</v>
      </c>
      <c r="L5" s="8" t="s">
        <v>5</v>
      </c>
      <c r="M5" s="8" t="s">
        <v>6</v>
      </c>
      <c r="N5" s="9" t="s">
        <v>0</v>
      </c>
      <c r="O5" s="9" t="s">
        <v>4</v>
      </c>
      <c r="P5" s="9" t="s">
        <v>5</v>
      </c>
      <c r="Q5" s="9" t="s">
        <v>6</v>
      </c>
      <c r="R5" s="8" t="s">
        <v>0</v>
      </c>
      <c r="S5" s="8" t="s">
        <v>4</v>
      </c>
      <c r="T5" s="8" t="s">
        <v>5</v>
      </c>
      <c r="U5" s="8" t="s">
        <v>6</v>
      </c>
    </row>
    <row r="6" spans="1:21" s="11" customForma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2</v>
      </c>
      <c r="G6" s="10">
        <v>3</v>
      </c>
      <c r="H6" s="10">
        <v>4</v>
      </c>
      <c r="I6" s="10">
        <v>5</v>
      </c>
      <c r="J6" s="10">
        <v>2</v>
      </c>
      <c r="K6" s="10">
        <v>3</v>
      </c>
      <c r="L6" s="10">
        <v>4</v>
      </c>
      <c r="M6" s="10">
        <v>5</v>
      </c>
      <c r="N6" s="10">
        <v>2</v>
      </c>
      <c r="O6" s="10">
        <v>3</v>
      </c>
      <c r="P6" s="10">
        <v>4</v>
      </c>
      <c r="Q6" s="10">
        <v>5</v>
      </c>
      <c r="R6" s="10">
        <v>2</v>
      </c>
      <c r="S6" s="10">
        <v>3</v>
      </c>
      <c r="T6" s="10">
        <v>4</v>
      </c>
      <c r="U6" s="10">
        <v>5</v>
      </c>
    </row>
    <row r="7" spans="1:21" s="7" customFormat="1" ht="62.25" customHeight="1" x14ac:dyDescent="0.2">
      <c r="A7" s="5" t="s">
        <v>1</v>
      </c>
      <c r="B7" s="12">
        <f>B8+B11</f>
        <v>387172785.5</v>
      </c>
      <c r="C7" s="12">
        <f t="shared" ref="C7:E7" si="0">C8+C11</f>
        <v>1007866</v>
      </c>
      <c r="D7" s="12">
        <f t="shared" si="0"/>
        <v>105500</v>
      </c>
      <c r="E7" s="12">
        <f t="shared" si="0"/>
        <v>386059419.5</v>
      </c>
      <c r="F7" s="6">
        <f>F8+F11</f>
        <v>827881810</v>
      </c>
      <c r="G7" s="6">
        <f t="shared" ref="G7:I7" si="1">G8+G11</f>
        <v>1562870.12</v>
      </c>
      <c r="H7" s="6">
        <f t="shared" si="1"/>
        <v>450629.88</v>
      </c>
      <c r="I7" s="6">
        <f t="shared" si="1"/>
        <v>825868310</v>
      </c>
      <c r="J7" s="6">
        <f>J8+J11</f>
        <v>202662804.5</v>
      </c>
      <c r="K7" s="6">
        <f t="shared" ref="K7" si="2">K8+K11</f>
        <v>645760</v>
      </c>
      <c r="L7" s="6">
        <f t="shared" ref="L7" si="3">L8+L11</f>
        <v>0</v>
      </c>
      <c r="M7" s="6">
        <f t="shared" ref="M7" si="4">M8+M11</f>
        <v>202017044.5</v>
      </c>
      <c r="N7" s="12">
        <f t="shared" ref="N7:P9" si="5">J7/B7*100</f>
        <v>52.344279373427192</v>
      </c>
      <c r="O7" s="12">
        <f t="shared" si="5"/>
        <v>64.072009572701134</v>
      </c>
      <c r="P7" s="12">
        <f t="shared" si="5"/>
        <v>0</v>
      </c>
      <c r="Q7" s="12">
        <f>M7/E7*100</f>
        <v>52.327966705653715</v>
      </c>
      <c r="R7" s="12">
        <f t="shared" ref="R7:T10" si="6">J7/F7*100</f>
        <v>24.479678385493216</v>
      </c>
      <c r="S7" s="12">
        <f t="shared" si="6"/>
        <v>41.31885252243481</v>
      </c>
      <c r="T7" s="12">
        <f t="shared" si="6"/>
        <v>0</v>
      </c>
      <c r="U7" s="12">
        <f>M7/I7*100</f>
        <v>24.461169178412963</v>
      </c>
    </row>
    <row r="8" spans="1:21" ht="62.25" customHeight="1" x14ac:dyDescent="0.25">
      <c r="A8" s="3" t="s">
        <v>16</v>
      </c>
      <c r="B8" s="13">
        <f t="shared" ref="B8" si="7">B9+B10</f>
        <v>533007</v>
      </c>
      <c r="C8" s="13">
        <f t="shared" ref="C8" si="8">C9+C10</f>
        <v>357866</v>
      </c>
      <c r="D8" s="13">
        <f t="shared" ref="D8" si="9">D9+D10</f>
        <v>105500</v>
      </c>
      <c r="E8" s="13">
        <f t="shared" ref="E8" si="10">E9+E10</f>
        <v>69641</v>
      </c>
      <c r="F8" s="4">
        <f t="shared" ref="F8:M8" si="11">F9+F10</f>
        <v>1592325</v>
      </c>
      <c r="G8" s="4">
        <f t="shared" si="11"/>
        <v>912870.12</v>
      </c>
      <c r="H8" s="4">
        <f t="shared" si="11"/>
        <v>450629.88</v>
      </c>
      <c r="I8" s="4">
        <f t="shared" si="11"/>
        <v>228825</v>
      </c>
      <c r="J8" s="4">
        <f t="shared" si="11"/>
        <v>182200</v>
      </c>
      <c r="K8" s="4">
        <f t="shared" si="11"/>
        <v>145760</v>
      </c>
      <c r="L8" s="4">
        <f t="shared" si="11"/>
        <v>0</v>
      </c>
      <c r="M8" s="4">
        <f t="shared" si="11"/>
        <v>36440</v>
      </c>
      <c r="N8" s="13">
        <f t="shared" si="5"/>
        <v>34.183415977651329</v>
      </c>
      <c r="O8" s="13">
        <f t="shared" si="5"/>
        <v>40.730329229376359</v>
      </c>
      <c r="P8" s="13">
        <f t="shared" si="5"/>
        <v>0</v>
      </c>
      <c r="Q8" s="13">
        <f>M8/E8*100</f>
        <v>52.325497910713516</v>
      </c>
      <c r="R8" s="13">
        <f t="shared" si="6"/>
        <v>11.442387703515299</v>
      </c>
      <c r="S8" s="13">
        <f t="shared" si="6"/>
        <v>15.96722214984975</v>
      </c>
      <c r="T8" s="13">
        <f t="shared" si="6"/>
        <v>0</v>
      </c>
      <c r="U8" s="13">
        <f>M8/I8*100</f>
        <v>15.924833387960232</v>
      </c>
    </row>
    <row r="9" spans="1:21" s="17" customFormat="1" ht="66.75" customHeight="1" x14ac:dyDescent="0.25">
      <c r="A9" s="15" t="s">
        <v>7</v>
      </c>
      <c r="B9" s="14">
        <f>C9+D9+E9</f>
        <v>286207</v>
      </c>
      <c r="C9" s="14">
        <v>228966</v>
      </c>
      <c r="D9" s="14"/>
      <c r="E9" s="14">
        <v>57241</v>
      </c>
      <c r="F9" s="16">
        <f>G9+H9+I9</f>
        <v>994625</v>
      </c>
      <c r="G9" s="16">
        <v>600579.72</v>
      </c>
      <c r="H9" s="16">
        <v>195120.28</v>
      </c>
      <c r="I9" s="16">
        <v>198925</v>
      </c>
      <c r="J9" s="14">
        <f>K9+L9+M9</f>
        <v>182200</v>
      </c>
      <c r="K9" s="14">
        <v>145760</v>
      </c>
      <c r="L9" s="14"/>
      <c r="M9" s="14">
        <v>36440</v>
      </c>
      <c r="N9" s="14">
        <f t="shared" ref="N9:O11" si="12">J9/F9*100</f>
        <v>18.318461731808469</v>
      </c>
      <c r="O9" s="14">
        <f t="shared" si="5"/>
        <v>63.660106740738797</v>
      </c>
      <c r="P9" s="14" t="e">
        <f t="shared" si="5"/>
        <v>#DIV/0!</v>
      </c>
      <c r="Q9" s="14">
        <f t="shared" ref="Q9" si="13">M9/E9*100</f>
        <v>63.660662811621037</v>
      </c>
      <c r="R9" s="14">
        <f>J9/F9*100</f>
        <v>18.318461731808469</v>
      </c>
      <c r="S9" s="14">
        <f t="shared" si="6"/>
        <v>24.269883771633182</v>
      </c>
      <c r="T9" s="14">
        <f t="shared" si="6"/>
        <v>0</v>
      </c>
      <c r="U9" s="14">
        <f t="shared" ref="U9:U10" si="14">M9/I9*100</f>
        <v>18.318461731808469</v>
      </c>
    </row>
    <row r="10" spans="1:21" s="17" customFormat="1" ht="66.75" customHeight="1" x14ac:dyDescent="0.25">
      <c r="A10" s="15" t="s">
        <v>8</v>
      </c>
      <c r="B10" s="14">
        <f>C10+D10+E10</f>
        <v>246800</v>
      </c>
      <c r="C10" s="14">
        <v>128900</v>
      </c>
      <c r="D10" s="14">
        <v>105500</v>
      </c>
      <c r="E10" s="14">
        <v>12400</v>
      </c>
      <c r="F10" s="16">
        <f>G10+H10+I10</f>
        <v>597700</v>
      </c>
      <c r="G10" s="16">
        <v>312290.40000000002</v>
      </c>
      <c r="H10" s="16">
        <v>255509.6</v>
      </c>
      <c r="I10" s="16">
        <v>29900</v>
      </c>
      <c r="J10" s="14">
        <f>K10+L10+M10</f>
        <v>0</v>
      </c>
      <c r="K10" s="16"/>
      <c r="L10" s="16"/>
      <c r="M10" s="16"/>
      <c r="N10" s="14">
        <f>J10/F10*100</f>
        <v>0</v>
      </c>
      <c r="O10" s="14">
        <f t="shared" ref="O10" si="15">K10/C10*100</f>
        <v>0</v>
      </c>
      <c r="P10" s="14">
        <f t="shared" ref="P10" si="16">L10/D10*100</f>
        <v>0</v>
      </c>
      <c r="Q10" s="14">
        <f t="shared" ref="Q10" si="17">M10/E10*100</f>
        <v>0</v>
      </c>
      <c r="R10" s="14">
        <f>J10/F10*100</f>
        <v>0</v>
      </c>
      <c r="S10" s="14">
        <f t="shared" si="6"/>
        <v>0</v>
      </c>
      <c r="T10" s="14">
        <f t="shared" si="6"/>
        <v>0</v>
      </c>
      <c r="U10" s="14">
        <f t="shared" si="14"/>
        <v>0</v>
      </c>
    </row>
    <row r="11" spans="1:21" ht="62.25" customHeight="1" x14ac:dyDescent="0.25">
      <c r="A11" s="3" t="s">
        <v>15</v>
      </c>
      <c r="B11" s="13">
        <f>B12+B13+B14+B15+B16</f>
        <v>386639778.5</v>
      </c>
      <c r="C11" s="13">
        <f>C12+C13+C14+C15+C16</f>
        <v>650000</v>
      </c>
      <c r="D11" s="13">
        <f t="shared" ref="D11" si="18">D12+D13+D14+D15+D16</f>
        <v>0</v>
      </c>
      <c r="E11" s="13">
        <f>E12+E13+E14+E15+E16</f>
        <v>385989778.5</v>
      </c>
      <c r="F11" s="4">
        <f>F12+F13+F14+F15+F16</f>
        <v>826289485</v>
      </c>
      <c r="G11" s="4">
        <f>G12+G13+G14+G15+G16</f>
        <v>650000</v>
      </c>
      <c r="H11" s="4">
        <f t="shared" ref="H11:M11" si="19">H12+H13+H14+H15+H16</f>
        <v>0</v>
      </c>
      <c r="I11" s="4">
        <f>I12+I13+I14+I15+I16</f>
        <v>825639485</v>
      </c>
      <c r="J11" s="4">
        <f t="shared" si="19"/>
        <v>202480604.5</v>
      </c>
      <c r="K11" s="4">
        <f t="shared" si="19"/>
        <v>500000</v>
      </c>
      <c r="L11" s="4">
        <f>L12+L13+L14+L15+L16</f>
        <v>0</v>
      </c>
      <c r="M11" s="4">
        <f t="shared" si="19"/>
        <v>201980604.5</v>
      </c>
      <c r="N11" s="12">
        <f t="shared" si="12"/>
        <v>24.504802272777319</v>
      </c>
      <c r="O11" s="12">
        <f t="shared" si="12"/>
        <v>76.923076923076934</v>
      </c>
      <c r="P11" s="12" t="e">
        <f>L11/H11*100</f>
        <v>#DIV/0!</v>
      </c>
      <c r="Q11" s="12">
        <f>M11/I11*100</f>
        <v>24.463535013711223</v>
      </c>
      <c r="R11" s="13">
        <f t="shared" ref="R11:T11" si="20">J11/F11*100</f>
        <v>24.504802272777319</v>
      </c>
      <c r="S11" s="13">
        <f t="shared" si="20"/>
        <v>76.923076923076934</v>
      </c>
      <c r="T11" s="13" t="e">
        <f t="shared" si="20"/>
        <v>#DIV/0!</v>
      </c>
      <c r="U11" s="13">
        <f>M11/I11*100</f>
        <v>24.463535013711223</v>
      </c>
    </row>
    <row r="12" spans="1:21" s="17" customFormat="1" ht="66.75" customHeight="1" x14ac:dyDescent="0.25">
      <c r="A12" s="15" t="s">
        <v>17</v>
      </c>
      <c r="B12" s="14">
        <f>C12+D12+E12</f>
        <v>15604096</v>
      </c>
      <c r="C12" s="14"/>
      <c r="D12" s="14"/>
      <c r="E12" s="14">
        <v>15604096</v>
      </c>
      <c r="F12" s="16">
        <f>G12+H12+I12</f>
        <v>35309521</v>
      </c>
      <c r="G12" s="16"/>
      <c r="H12" s="16"/>
      <c r="I12" s="16">
        <v>35309521</v>
      </c>
      <c r="J12" s="14">
        <f>K12+L12+M12</f>
        <v>8479197.5099999998</v>
      </c>
      <c r="K12" s="16"/>
      <c r="L12" s="16"/>
      <c r="M12" s="16">
        <v>8479197.5099999998</v>
      </c>
      <c r="N12" s="14">
        <f>J12/B12*100</f>
        <v>54.339562573826768</v>
      </c>
      <c r="O12" s="14"/>
      <c r="P12" s="14"/>
      <c r="Q12" s="14">
        <f>M12/E12*100</f>
        <v>54.339562573826768</v>
      </c>
      <c r="R12" s="14">
        <f>J12/F12*100</f>
        <v>24.01391259315016</v>
      </c>
      <c r="S12" s="14"/>
      <c r="T12" s="14"/>
      <c r="U12" s="14">
        <f>M12/I12*100</f>
        <v>24.01391259315016</v>
      </c>
    </row>
    <row r="13" spans="1:21" s="17" customFormat="1" ht="60.75" customHeight="1" x14ac:dyDescent="0.25">
      <c r="A13" s="15" t="s">
        <v>9</v>
      </c>
      <c r="B13" s="14">
        <f>C13+D13+E13</f>
        <v>246310211</v>
      </c>
      <c r="C13" s="14">
        <v>650000</v>
      </c>
      <c r="D13" s="14"/>
      <c r="E13" s="14">
        <f>246310211-C13</f>
        <v>245660211</v>
      </c>
      <c r="F13" s="16">
        <f>G13+H13+I13</f>
        <v>546352815</v>
      </c>
      <c r="G13" s="16">
        <v>650000</v>
      </c>
      <c r="H13" s="16"/>
      <c r="I13" s="16">
        <f>546352815-G13</f>
        <v>545702815</v>
      </c>
      <c r="J13" s="14">
        <f>K13+L13+M13</f>
        <v>134624755.09</v>
      </c>
      <c r="K13" s="16">
        <f>500000</f>
        <v>500000</v>
      </c>
      <c r="L13" s="16"/>
      <c r="M13" s="14">
        <f>134624755.09-K13</f>
        <v>134124755.09</v>
      </c>
      <c r="N13" s="14">
        <f>J13/B13*100</f>
        <v>54.656587131907422</v>
      </c>
      <c r="O13" s="14">
        <f t="shared" ref="O13" si="21">K13/C13*100</f>
        <v>76.923076923076934</v>
      </c>
      <c r="P13" s="14"/>
      <c r="Q13" s="14">
        <f>M13/E13*100</f>
        <v>54.597671533384784</v>
      </c>
      <c r="R13" s="14">
        <f t="shared" ref="R13:R15" si="22">J13/F13*100</f>
        <v>24.640626238925851</v>
      </c>
      <c r="S13" s="14">
        <f>K13/G13*100</f>
        <v>76.923076923076934</v>
      </c>
      <c r="T13" s="14"/>
      <c r="U13" s="14">
        <f t="shared" ref="U13:U15" si="23">M13/I13*100</f>
        <v>24.578351330293209</v>
      </c>
    </row>
    <row r="14" spans="1:21" s="17" customFormat="1" ht="81.75" customHeight="1" x14ac:dyDescent="0.25">
      <c r="A14" s="15" t="s">
        <v>10</v>
      </c>
      <c r="B14" s="14">
        <f>C14+D14+E14</f>
        <v>122180947</v>
      </c>
      <c r="C14" s="14"/>
      <c r="D14" s="14"/>
      <c r="E14" s="14">
        <v>122180947</v>
      </c>
      <c r="F14" s="16">
        <f>G14+H14+I14</f>
        <v>241038100</v>
      </c>
      <c r="G14" s="16"/>
      <c r="H14" s="16"/>
      <c r="I14" s="16">
        <v>241038100</v>
      </c>
      <c r="J14" s="14">
        <f>K14+L14+M14</f>
        <v>58332127.399999999</v>
      </c>
      <c r="K14" s="16"/>
      <c r="L14" s="16"/>
      <c r="M14" s="16">
        <v>58332127.399999999</v>
      </c>
      <c r="N14" s="14">
        <f t="shared" ref="N14:N15" si="24">J14/B14*100</f>
        <v>47.742408969869906</v>
      </c>
      <c r="O14" s="14"/>
      <c r="P14" s="14"/>
      <c r="Q14" s="14">
        <f t="shared" ref="Q14:Q15" si="25">M14/E14*100</f>
        <v>47.742408969869906</v>
      </c>
      <c r="R14" s="14">
        <f t="shared" si="22"/>
        <v>24.200376372034128</v>
      </c>
      <c r="S14" s="14"/>
      <c r="T14" s="14"/>
      <c r="U14" s="14">
        <f t="shared" si="23"/>
        <v>24.200376372034128</v>
      </c>
    </row>
    <row r="15" spans="1:21" s="17" customFormat="1" ht="59.25" customHeight="1" x14ac:dyDescent="0.25">
      <c r="A15" s="15" t="s">
        <v>11</v>
      </c>
      <c r="B15" s="14">
        <f>C15+D15+E15</f>
        <v>2544524.5</v>
      </c>
      <c r="C15" s="14"/>
      <c r="D15" s="14"/>
      <c r="E15" s="14">
        <f>522262.25+522262.25+1500000</f>
        <v>2544524.5</v>
      </c>
      <c r="F15" s="16">
        <f>G15+H15+I15</f>
        <v>3589049</v>
      </c>
      <c r="G15" s="16"/>
      <c r="H15" s="16"/>
      <c r="I15" s="16">
        <f>3189049+400000</f>
        <v>3589049</v>
      </c>
      <c r="J15" s="16">
        <f>K15+L15+M15</f>
        <v>1044524.5</v>
      </c>
      <c r="K15" s="16"/>
      <c r="L15" s="16"/>
      <c r="M15" s="16">
        <f>522262.25+522262.25</f>
        <v>1044524.5</v>
      </c>
      <c r="N15" s="14">
        <f t="shared" si="24"/>
        <v>41.049889674868531</v>
      </c>
      <c r="O15" s="14"/>
      <c r="P15" s="14"/>
      <c r="Q15" s="14">
        <f t="shared" si="25"/>
        <v>41.049889674868531</v>
      </c>
      <c r="R15" s="14">
        <f t="shared" si="22"/>
        <v>29.103099456151199</v>
      </c>
      <c r="S15" s="14"/>
      <c r="T15" s="14"/>
      <c r="U15" s="14">
        <f t="shared" si="23"/>
        <v>29.103099456151199</v>
      </c>
    </row>
    <row r="16" spans="1:21" s="17" customFormat="1" ht="59.25" customHeight="1" x14ac:dyDescent="0.25">
      <c r="A16" s="15" t="s">
        <v>12</v>
      </c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20"/>
      <c r="O16" s="20"/>
      <c r="P16" s="20"/>
      <c r="Q16" s="20"/>
      <c r="R16" s="19"/>
      <c r="S16" s="19"/>
      <c r="T16" s="19"/>
      <c r="U16" s="19"/>
    </row>
    <row r="19" spans="1:1" x14ac:dyDescent="0.25">
      <c r="A19" s="2"/>
    </row>
    <row r="20" spans="1:1" x14ac:dyDescent="0.25">
      <c r="A20" s="2"/>
    </row>
  </sheetData>
  <mergeCells count="5">
    <mergeCell ref="F4:I4"/>
    <mergeCell ref="J4:M4"/>
    <mergeCell ref="R4:U4"/>
    <mergeCell ref="B4:E4"/>
    <mergeCell ref="N4:Q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2024-06-17T11:52:39Z</dcterms:modified>
</cp:coreProperties>
</file>